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<sst xmlns="http://schemas.openxmlformats.org/spreadsheetml/2006/main" count="177" uniqueCount="138">
  <si>
    <t>Dział</t>
  </si>
  <si>
    <t>§</t>
  </si>
  <si>
    <t>Plan na 2007 r.</t>
  </si>
  <si>
    <t>Źródło dochodów</t>
  </si>
  <si>
    <t>010</t>
  </si>
  <si>
    <t>Rolnictwo i łowiectwo</t>
  </si>
  <si>
    <t>0750</t>
  </si>
  <si>
    <t>0970</t>
  </si>
  <si>
    <t>Wpływy z różnych dochodów</t>
  </si>
  <si>
    <t>400</t>
  </si>
  <si>
    <t>Wytwarzanie i zaopatrywanie w energię elektryczną, gaz i wodę</t>
  </si>
  <si>
    <t>0830</t>
  </si>
  <si>
    <t>Wpływy z usług (opłata za pobór wody)</t>
  </si>
  <si>
    <t>700</t>
  </si>
  <si>
    <t>Gospodarka mieszkaniowa</t>
  </si>
  <si>
    <t>0470</t>
  </si>
  <si>
    <t>Wpływy z opłat za zarząd, użytkowanie i użytkowanie wieczyste nieruchomości</t>
  </si>
  <si>
    <t>- dzierżawa działek</t>
  </si>
  <si>
    <t>- wpływy z najmu lokali (czynsze)</t>
  </si>
  <si>
    <t>Dochody z najmu i dzierżawy składników majątkowych Skarbu Państwa, jednostek samorządu terytorialnego lub innych jednostek zaliczanych do sektora finansów publicznych oraz innych umów o podobnym charakterze (opłata za tenutę dzierżawną)</t>
  </si>
  <si>
    <t>Dochody z najmu i dzierżawy składników majątkowych Skarbu Państwa, jednostek samorządu terytorialnego lub innych jednostek zaliczanych do sektora finansów publicznych oraz innych umów o podobnym charakterze, z tego:</t>
  </si>
  <si>
    <t>Wpływy z usług (odpłatność za centralne ogrzewanie)</t>
  </si>
  <si>
    <t>0870</t>
  </si>
  <si>
    <t>Wpływy ze sprzedaży składników majątkowych</t>
  </si>
  <si>
    <t>750</t>
  </si>
  <si>
    <t>Administracja publiczna</t>
  </si>
  <si>
    <t>0690</t>
  </si>
  <si>
    <t>Wpływy z różnych opłat (koszty postępowania administracyjnego)</t>
  </si>
  <si>
    <t>2360</t>
  </si>
  <si>
    <t>Dochody jednostek samorządu terytorialnego związane z realizacją zadań z zakresu administracji rządowej oraz innych zadań zleconych ustawami</t>
  </si>
  <si>
    <t>756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</si>
  <si>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</si>
  <si>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</si>
  <si>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</si>
  <si>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</si>
  <si>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</si>
  <si>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</si>
  <si>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0320</t>
  </si>
  <si>
    <t>0330</t>
  </si>
  <si>
    <t>0340</t>
  </si>
  <si>
    <t>0350</t>
  </si>
  <si>
    <t>0360</t>
  </si>
  <si>
    <t>Podatek od nieruchomości od osób prawnych</t>
  </si>
  <si>
    <t>Podatek od nieruchomości od osób fizycznych</t>
  </si>
  <si>
    <t>Podatek rolny od osób prawnych</t>
  </si>
  <si>
    <t>Podatek rolny od osób fizycznych</t>
  </si>
  <si>
    <t>Podatek leśny od osób prawnych</t>
  </si>
  <si>
    <t>Podatek leśny od osób fiycznych</t>
  </si>
  <si>
    <t>Podatek od środków transportowych od osób prawnych</t>
  </si>
  <si>
    <t>Podatek od środków transportowych od osób fizycznych</t>
  </si>
  <si>
    <t>Podatek od działalności gospodarczej osób fizycznych, opłacany w formie karty podatkowej</t>
  </si>
  <si>
    <t>Podatek od spadków i darowizn</t>
  </si>
  <si>
    <t>0410</t>
  </si>
  <si>
    <t>0430</t>
  </si>
  <si>
    <t>0480</t>
  </si>
  <si>
    <t>0500</t>
  </si>
  <si>
    <t>0910</t>
  </si>
  <si>
    <t xml:space="preserve">Wpływy z opłaty skarbowej </t>
  </si>
  <si>
    <t>Wpływy z opłaty targowej</t>
  </si>
  <si>
    <t>Wpływy z opłat za wydawanie zezwoleń na sprzedaż alkoholu</t>
  </si>
  <si>
    <t>Podatek od czynności cywilnoprawnych</t>
  </si>
  <si>
    <t>Odsetki od nieterminowych wpłat z tytułu podatków i opłat</t>
  </si>
  <si>
    <t>758</t>
  </si>
  <si>
    <t>Różne rozliczenia</t>
  </si>
  <si>
    <t>0920</t>
  </si>
  <si>
    <t>2920</t>
  </si>
  <si>
    <t>Pozostałe odsetki</t>
  </si>
  <si>
    <t>Subwencje ogólne z budżetu państwa, z tego:</t>
  </si>
  <si>
    <t>- część oświatowa</t>
  </si>
  <si>
    <t>- część wyrównawcza</t>
  </si>
  <si>
    <t>801</t>
  </si>
  <si>
    <t>Oświata i wychowanie</t>
  </si>
  <si>
    <t>Wpływy z usług (odpłatność za przedszkole)</t>
  </si>
  <si>
    <t>852</t>
  </si>
  <si>
    <t>Pomoc społeczna</t>
  </si>
  <si>
    <t>2030</t>
  </si>
  <si>
    <t>Wpływy z usług (odpłatność za usługi opiekuńcze)</t>
  </si>
  <si>
    <t>Dotacje celowe otrzymane z budżetu państwa na realizację własnych zadań bieżących gmin</t>
  </si>
  <si>
    <t>854</t>
  </si>
  <si>
    <t>Edukacyjna opieka wychowawcza</t>
  </si>
  <si>
    <t>Wpływy z usług (odpłatność za obiady)</t>
  </si>
  <si>
    <t>900</t>
  </si>
  <si>
    <t>Gospodarka komunalna i ochrona środowiska</t>
  </si>
  <si>
    <t>Wpływy z usług, z tego:</t>
  </si>
  <si>
    <t>- opłata za odprowadzanie ścieków</t>
  </si>
  <si>
    <t>- opłata za wywóz nieczystości stałych</t>
  </si>
  <si>
    <t>600</t>
  </si>
  <si>
    <t>Transport i łączność</t>
  </si>
  <si>
    <t>710</t>
  </si>
  <si>
    <t>Działalność usługowa</t>
  </si>
  <si>
    <t>921</t>
  </si>
  <si>
    <t>Kultura i ochrona dziedzictwa narodowego</t>
  </si>
  <si>
    <t>0460</t>
  </si>
  <si>
    <t>Wpływy z opłaty eksploatacyjnej</t>
  </si>
  <si>
    <t>Wpływy z różnych dochodów, z tego:</t>
  </si>
  <si>
    <t>- opłata za wpięcie przyłącza wodociągowego do sieci wodociągowej</t>
  </si>
  <si>
    <t>- środki na dofinansowanie własnych inwestycji gmin pozyskane z innych źródeł (rozliczenia z lat ubiegłych)</t>
  </si>
  <si>
    <t>2708</t>
  </si>
  <si>
    <t>6298</t>
  </si>
  <si>
    <t>Środki na dofinansowanie własnych zadań bieżących gmin, pozyskane z innych źródeł</t>
  </si>
  <si>
    <t>Środki na dofinansowanie własnych inwestycji gmin, pozyskane z innych źródeł</t>
  </si>
  <si>
    <t>Dotacje rozwojowe oraz środki na finansowanie Współnej Polityki Rolnej</t>
  </si>
  <si>
    <t>2020</t>
  </si>
  <si>
    <t>Dotacje celowe otrzymane z budżetu państwa na zadania bieżące realizowane przez gminę na podstawie porozumień z organami administracji rządowej</t>
  </si>
  <si>
    <t>2008</t>
  </si>
  <si>
    <t>2460</t>
  </si>
  <si>
    <t>Środki otrzymane od pozostałych jednostek zaliczanych do sektora finansów publicznych na realizację zadań bieżących jednostek zaliczanych do sektora finansów publicznych</t>
  </si>
  <si>
    <t>2009</t>
  </si>
  <si>
    <t>2709</t>
  </si>
  <si>
    <t>6330</t>
  </si>
  <si>
    <t>Dotacje celowe otrzymane z budżetu państwa na realizację inwestycji i zakupów inwestycyjnych własnych gmin</t>
  </si>
  <si>
    <t>2700</t>
  </si>
  <si>
    <t>Wykonanie za I półrocze 2007 r.</t>
  </si>
  <si>
    <t>% realizacji</t>
  </si>
  <si>
    <t>- wadium niepodlegające zwrotowi</t>
  </si>
  <si>
    <t>Wpływy z usług (usługi ksero, specyfikacja istotnych warunków zamówienia, wynajem sali UG)</t>
  </si>
  <si>
    <t>0490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</si>
  <si>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</si>
  <si>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</si>
  <si>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</si>
  <si>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</si>
  <si>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</si>
  <si>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</si>
  <si>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</si>
  <si>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</si>
  <si>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</si>
  <si>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</si>
  <si>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</si>
  <si>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</si>
  <si>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</si>
  <si>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</si>
  <si>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Zadania własne</t>
  </si>
  <si>
    <t>Ogółem</t>
  </si>
  <si>
    <t>Wpływy z innych lokalnych opłat pobieranych przez jednostki samorządu terytorialnego na podstawie odrębnych ustaw</t>
  </si>
  <si>
    <t>dane w  zł i gr</t>
  </si>
  <si>
    <t xml:space="preserve">Informacja  </t>
  </si>
  <si>
    <t>z wykonania dochodów budżetu gminy Cyców</t>
  </si>
  <si>
    <t>za I półrocze 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</si>
</sst>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0"/>
    </font>
    <font>
      <b/>
      <u val="single"/>
      <sz val="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8" fillId="0" borderId="2" xfId="0" applyNumberFormat="1" applyFont="1" applyBorder="1" applyAlignment="1">
      <alignment horizontal="right" vertical="center"/>
    </xf>
    <xf numFmtId="10" fontId="10" fillId="0" borderId="3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/>
    </xf>
    <xf numFmtId="10" fontId="2" fillId="2" borderId="6" xfId="0" applyNumberFormat="1" applyFont="1" applyFill="1" applyBorder="1" applyAlignment="1">
      <alignment horizontal="right" vertical="center"/>
    </xf>
    <xf numFmtId="43" fontId="8" fillId="0" borderId="2" xfId="0" applyNumberFormat="1" applyFont="1" applyBorder="1" applyAlignment="1">
      <alignment horizontal="right" vertical="center"/>
    </xf>
    <xf numFmtId="43" fontId="10" fillId="0" borderId="3" xfId="0" applyNumberFormat="1" applyFont="1" applyBorder="1" applyAlignment="1">
      <alignment horizontal="right" vertical="center"/>
    </xf>
    <xf numFmtId="43" fontId="10" fillId="0" borderId="4" xfId="0" applyNumberFormat="1" applyFont="1" applyBorder="1" applyAlignment="1">
      <alignment horizontal="right" vertical="center"/>
    </xf>
    <xf numFmtId="43" fontId="8" fillId="0" borderId="2" xfId="0" applyNumberFormat="1" applyFont="1" applyBorder="1" applyAlignment="1">
      <alignment vertical="center"/>
    </xf>
    <xf numFmtId="43" fontId="10" fillId="0" borderId="3" xfId="0" applyNumberFormat="1" applyFont="1" applyBorder="1" applyAlignment="1">
      <alignment vertical="center"/>
    </xf>
    <xf numFmtId="43" fontId="10" fillId="0" borderId="4" xfId="0" applyNumberFormat="1" applyFont="1" applyBorder="1" applyAlignment="1">
      <alignment vertical="center"/>
    </xf>
    <xf numFmtId="43" fontId="2" fillId="2" borderId="6" xfId="0" applyNumberFormat="1" applyFont="1" applyFill="1" applyBorder="1" applyAlignment="1">
      <alignment vertical="center"/>
    </xf>
    <xf numFmtId="10" fontId="0" fillId="0" borderId="3" xfId="0" applyNumberFormat="1" applyFont="1" applyBorder="1" applyAlignment="1">
      <alignment horizontal="right" vertical="center"/>
    </xf>
    <xf numFmtId="43" fontId="0" fillId="0" borderId="3" xfId="0" applyNumberFormat="1" applyFont="1" applyBorder="1" applyAlignment="1">
      <alignment horizontal="right" vertical="center"/>
    </xf>
    <xf numFmtId="10" fontId="0" fillId="0" borderId="4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3" fontId="10" fillId="0" borderId="2" xfId="0" applyNumberFormat="1" applyFont="1" applyBorder="1" applyAlignment="1">
      <alignment vertical="center"/>
    </xf>
    <xf numFmtId="43" fontId="10" fillId="0" borderId="2" xfId="0" applyNumberFormat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28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6.00390625" style="12" customWidth="1"/>
    <col min="4" max="4" width="52.75390625" style="0" customWidth="1"/>
    <col min="5" max="6" width="17.125" style="0" customWidth="1"/>
    <col min="7" max="7" width="12.875" style="0" customWidth="1"/>
  </cols>
  <sheetData>
    <row r="4" spans="6:7" ht="14.25">
      <c r="F4" s="50"/>
      <c r="G4" s="50"/>
    </row>
    <row r="5" spans="1:11" ht="18">
      <c r="A5" s="22"/>
      <c r="B5" s="56" t="s">
        <v>135</v>
      </c>
      <c r="C5" s="56"/>
      <c r="D5" s="56"/>
      <c r="E5" s="56"/>
      <c r="F5" s="57"/>
      <c r="G5" s="57"/>
      <c r="H5" s="20"/>
      <c r="I5" s="20"/>
      <c r="J5" s="20"/>
      <c r="K5" s="20"/>
    </row>
    <row r="6" spans="1:11" ht="18">
      <c r="A6" s="22"/>
      <c r="B6" s="56" t="s">
        <v>136</v>
      </c>
      <c r="C6" s="56"/>
      <c r="D6" s="56"/>
      <c r="E6" s="56"/>
      <c r="F6" s="57"/>
      <c r="G6" s="57"/>
      <c r="H6" s="20"/>
      <c r="I6" s="20"/>
      <c r="J6" s="20"/>
      <c r="K6" s="20"/>
    </row>
    <row r="7" spans="1:11" ht="18">
      <c r="A7" s="22"/>
      <c r="B7" s="56" t="s">
        <v>137</v>
      </c>
      <c r="C7" s="56"/>
      <c r="D7" s="56"/>
      <c r="E7" s="56"/>
      <c r="F7" s="57"/>
      <c r="G7" s="57"/>
      <c r="H7" s="20"/>
      <c r="I7" s="20"/>
      <c r="J7" s="20"/>
      <c r="K7" s="20"/>
    </row>
    <row r="8" spans="1:11" ht="18">
      <c r="A8" s="22"/>
      <c r="B8" s="22"/>
      <c r="C8" s="22"/>
      <c r="D8" s="22"/>
      <c r="E8" s="22"/>
      <c r="F8" s="1"/>
      <c r="G8" s="1"/>
      <c r="H8" s="20"/>
      <c r="I8" s="20"/>
      <c r="J8" s="20"/>
      <c r="K8" s="20"/>
    </row>
    <row r="9" spans="1:11" ht="18">
      <c r="A9" s="22"/>
      <c r="B9" s="22"/>
      <c r="C9" s="22"/>
      <c r="D9" s="22"/>
      <c r="E9" s="22"/>
      <c r="F9" s="1"/>
      <c r="G9" s="1"/>
      <c r="H9" s="20"/>
      <c r="I9" s="20"/>
      <c r="J9" s="20"/>
      <c r="K9" s="20"/>
    </row>
    <row r="10" spans="1:7" ht="15">
      <c r="A10" s="51" t="s">
        <v>131</v>
      </c>
      <c r="E10" s="65" t="s">
        <v>134</v>
      </c>
      <c r="F10" s="66"/>
      <c r="G10" s="66"/>
    </row>
    <row r="11" spans="1:7" s="4" customFormat="1" ht="21.75" customHeight="1">
      <c r="A11" s="52"/>
      <c r="B11" s="54" t="s">
        <v>0</v>
      </c>
      <c r="C11" s="54" t="s">
        <v>1</v>
      </c>
      <c r="D11" s="54" t="s">
        <v>3</v>
      </c>
      <c r="E11" s="54" t="s">
        <v>2</v>
      </c>
      <c r="F11" s="63" t="s">
        <v>112</v>
      </c>
      <c r="G11" s="63" t="s">
        <v>113</v>
      </c>
    </row>
    <row r="12" spans="1:7" s="4" customFormat="1" ht="15">
      <c r="A12" s="53" t="s">
        <v>117</v>
      </c>
      <c r="B12" s="61"/>
      <c r="C12" s="62"/>
      <c r="D12" s="62"/>
      <c r="E12" s="55"/>
      <c r="F12" s="64"/>
      <c r="G12" s="64"/>
    </row>
    <row r="13" spans="1:7" s="5" customFormat="1" ht="12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9" customFormat="1" ht="22.5" customHeight="1">
      <c r="A14" s="39" t="s">
        <v>118</v>
      </c>
      <c r="B14" s="8" t="s">
        <v>4</v>
      </c>
      <c r="C14" s="8"/>
      <c r="D14" s="10" t="s">
        <v>5</v>
      </c>
      <c r="E14" s="32">
        <f>E15+E16+E17</f>
        <v>104200</v>
      </c>
      <c r="F14" s="29">
        <f>F15+F16+F17</f>
        <v>123387.51</v>
      </c>
      <c r="G14" s="25">
        <f>F14/E14</f>
        <v>1.1841411708253358</v>
      </c>
    </row>
    <row r="15" spans="1:7" s="5" customFormat="1" ht="60">
      <c r="A15" s="40"/>
      <c r="B15" s="15"/>
      <c r="C15" s="16" t="s">
        <v>6</v>
      </c>
      <c r="D15" s="17" t="s">
        <v>19</v>
      </c>
      <c r="E15" s="33">
        <v>1200</v>
      </c>
      <c r="F15" s="30">
        <v>1397.51</v>
      </c>
      <c r="G15" s="36">
        <f>F15/E15</f>
        <v>1.1645916666666667</v>
      </c>
    </row>
    <row r="16" spans="1:7" s="5" customFormat="1" ht="19.5" customHeight="1">
      <c r="A16" s="40"/>
      <c r="B16" s="15"/>
      <c r="C16" s="16" t="s">
        <v>22</v>
      </c>
      <c r="D16" s="17" t="s">
        <v>23</v>
      </c>
      <c r="E16" s="33">
        <v>0</v>
      </c>
      <c r="F16" s="30">
        <v>75750</v>
      </c>
      <c r="G16" s="37">
        <v>0</v>
      </c>
    </row>
    <row r="17" spans="1:7" s="5" customFormat="1" ht="19.5" customHeight="1">
      <c r="A17" s="40"/>
      <c r="B17" s="15"/>
      <c r="C17" s="16" t="s">
        <v>7</v>
      </c>
      <c r="D17" s="17" t="s">
        <v>94</v>
      </c>
      <c r="E17" s="33">
        <v>103000</v>
      </c>
      <c r="F17" s="30">
        <f>F18+F19+F20</f>
        <v>46240</v>
      </c>
      <c r="G17" s="36">
        <f>F17/E17</f>
        <v>0.4489320388349515</v>
      </c>
    </row>
    <row r="18" spans="1:7" s="5" customFormat="1" ht="12.75">
      <c r="A18" s="40"/>
      <c r="B18" s="15"/>
      <c r="C18" s="16"/>
      <c r="D18" s="17" t="s">
        <v>114</v>
      </c>
      <c r="E18" s="33">
        <v>0</v>
      </c>
      <c r="F18" s="30">
        <v>40</v>
      </c>
      <c r="G18" s="37">
        <v>0</v>
      </c>
    </row>
    <row r="19" spans="1:7" s="5" customFormat="1" ht="24">
      <c r="A19" s="40"/>
      <c r="B19" s="15"/>
      <c r="C19" s="16"/>
      <c r="D19" s="17" t="s">
        <v>96</v>
      </c>
      <c r="E19" s="33">
        <v>100000</v>
      </c>
      <c r="F19" s="30">
        <v>42300</v>
      </c>
      <c r="G19" s="36">
        <f>F19/E19</f>
        <v>0.423</v>
      </c>
    </row>
    <row r="20" spans="1:7" s="5" customFormat="1" ht="24">
      <c r="A20" s="40"/>
      <c r="B20" s="15"/>
      <c r="C20" s="16"/>
      <c r="D20" s="17" t="s">
        <v>95</v>
      </c>
      <c r="E20" s="33">
        <v>3000</v>
      </c>
      <c r="F20" s="30">
        <v>3900</v>
      </c>
      <c r="G20" s="38">
        <f>F20/E20</f>
        <v>1.3</v>
      </c>
    </row>
    <row r="21" spans="1:7" s="9" customFormat="1" ht="25.5">
      <c r="A21" s="39" t="s">
        <v>119</v>
      </c>
      <c r="B21" s="8" t="s">
        <v>9</v>
      </c>
      <c r="C21" s="8"/>
      <c r="D21" s="10" t="s">
        <v>10</v>
      </c>
      <c r="E21" s="32">
        <f>E22+E23</f>
        <v>300000</v>
      </c>
      <c r="F21" s="32">
        <f>F22+F23</f>
        <v>140760.12</v>
      </c>
      <c r="G21" s="25">
        <f>F21/E21</f>
        <v>0.46920039999999996</v>
      </c>
    </row>
    <row r="22" spans="1:7" s="11" customFormat="1" ht="19.5" customHeight="1">
      <c r="A22" s="41"/>
      <c r="B22" s="16"/>
      <c r="C22" s="16" t="s">
        <v>11</v>
      </c>
      <c r="D22" s="17" t="s">
        <v>12</v>
      </c>
      <c r="E22" s="33">
        <v>300000</v>
      </c>
      <c r="F22" s="30">
        <v>139199.04</v>
      </c>
      <c r="G22" s="26">
        <f>F22/E22</f>
        <v>0.46399680000000004</v>
      </c>
    </row>
    <row r="23" spans="1:7" s="11" customFormat="1" ht="19.5" customHeight="1">
      <c r="A23" s="42"/>
      <c r="B23" s="18"/>
      <c r="C23" s="18" t="s">
        <v>64</v>
      </c>
      <c r="D23" s="19" t="s">
        <v>66</v>
      </c>
      <c r="E23" s="34">
        <v>0</v>
      </c>
      <c r="F23" s="31">
        <v>1561.08</v>
      </c>
      <c r="G23" s="31">
        <v>0</v>
      </c>
    </row>
    <row r="24" spans="1:7" s="11" customFormat="1" ht="22.5" customHeight="1">
      <c r="A24" s="39" t="s">
        <v>120</v>
      </c>
      <c r="B24" s="8" t="s">
        <v>86</v>
      </c>
      <c r="C24" s="8"/>
      <c r="D24" s="10" t="s">
        <v>87</v>
      </c>
      <c r="E24" s="32">
        <f>E25</f>
        <v>70000</v>
      </c>
      <c r="F24" s="29">
        <f>F25</f>
        <v>0</v>
      </c>
      <c r="G24" s="29">
        <v>0</v>
      </c>
    </row>
    <row r="25" spans="1:7" s="11" customFormat="1" ht="27" customHeight="1">
      <c r="A25" s="42"/>
      <c r="B25" s="18"/>
      <c r="C25" s="18" t="s">
        <v>109</v>
      </c>
      <c r="D25" s="19" t="s">
        <v>110</v>
      </c>
      <c r="E25" s="34">
        <v>70000</v>
      </c>
      <c r="F25" s="31">
        <v>0</v>
      </c>
      <c r="G25" s="31">
        <v>0</v>
      </c>
    </row>
    <row r="26" spans="1:7" s="9" customFormat="1" ht="23.25" customHeight="1">
      <c r="A26" s="39" t="s">
        <v>121</v>
      </c>
      <c r="B26" s="8" t="s">
        <v>13</v>
      </c>
      <c r="C26" s="8"/>
      <c r="D26" s="10" t="s">
        <v>14</v>
      </c>
      <c r="E26" s="32">
        <f>E27+E28+E31+E32+E33+E34</f>
        <v>72323</v>
      </c>
      <c r="F26" s="32">
        <f>F27+F28+F31+F32+F33+F34</f>
        <v>38732.030000000006</v>
      </c>
      <c r="G26" s="25">
        <f aca="true" t="shared" si="0" ref="G26:G31">F26/E26</f>
        <v>0.5355423585857888</v>
      </c>
    </row>
    <row r="27" spans="1:7" s="11" customFormat="1" ht="27" customHeight="1">
      <c r="A27" s="41"/>
      <c r="B27" s="16"/>
      <c r="C27" s="16" t="s">
        <v>15</v>
      </c>
      <c r="D27" s="17" t="s">
        <v>16</v>
      </c>
      <c r="E27" s="33">
        <v>3200</v>
      </c>
      <c r="F27" s="30">
        <v>3428.14</v>
      </c>
      <c r="G27" s="26">
        <f t="shared" si="0"/>
        <v>1.07129375</v>
      </c>
    </row>
    <row r="28" spans="1:7" s="11" customFormat="1" ht="48">
      <c r="A28" s="41"/>
      <c r="B28" s="16"/>
      <c r="C28" s="16" t="s">
        <v>6</v>
      </c>
      <c r="D28" s="17" t="s">
        <v>20</v>
      </c>
      <c r="E28" s="33">
        <v>42044</v>
      </c>
      <c r="F28" s="30">
        <v>21330.83</v>
      </c>
      <c r="G28" s="26">
        <f t="shared" si="0"/>
        <v>0.5073454000570831</v>
      </c>
    </row>
    <row r="29" spans="1:7" s="11" customFormat="1" ht="12">
      <c r="A29" s="41"/>
      <c r="B29" s="16"/>
      <c r="C29" s="16"/>
      <c r="D29" s="17" t="s">
        <v>17</v>
      </c>
      <c r="E29" s="33">
        <v>13000</v>
      </c>
      <c r="F29" s="30">
        <v>6493.49</v>
      </c>
      <c r="G29" s="26">
        <f t="shared" si="0"/>
        <v>0.49949923076923075</v>
      </c>
    </row>
    <row r="30" spans="1:7" s="11" customFormat="1" ht="12">
      <c r="A30" s="41"/>
      <c r="B30" s="16"/>
      <c r="C30" s="16"/>
      <c r="D30" s="17" t="s">
        <v>18</v>
      </c>
      <c r="E30" s="33">
        <v>29044</v>
      </c>
      <c r="F30" s="30">
        <f>13876.74+960.6</f>
        <v>14837.34</v>
      </c>
      <c r="G30" s="26">
        <f t="shared" si="0"/>
        <v>0.5108573199283846</v>
      </c>
    </row>
    <row r="31" spans="1:7" s="11" customFormat="1" ht="19.5" customHeight="1">
      <c r="A31" s="41"/>
      <c r="B31" s="16"/>
      <c r="C31" s="16" t="s">
        <v>11</v>
      </c>
      <c r="D31" s="17" t="s">
        <v>21</v>
      </c>
      <c r="E31" s="33">
        <v>23117</v>
      </c>
      <c r="F31" s="30">
        <v>10091.94</v>
      </c>
      <c r="G31" s="26">
        <f t="shared" si="0"/>
        <v>0.43655924211619157</v>
      </c>
    </row>
    <row r="32" spans="1:7" s="11" customFormat="1" ht="19.5" customHeight="1">
      <c r="A32" s="41"/>
      <c r="B32" s="16"/>
      <c r="C32" s="16" t="s">
        <v>22</v>
      </c>
      <c r="D32" s="17" t="s">
        <v>23</v>
      </c>
      <c r="E32" s="33">
        <v>1500</v>
      </c>
      <c r="F32" s="30">
        <v>0</v>
      </c>
      <c r="G32" s="30">
        <v>0</v>
      </c>
    </row>
    <row r="33" spans="1:7" s="11" customFormat="1" ht="19.5" customHeight="1">
      <c r="A33" s="41"/>
      <c r="B33" s="16"/>
      <c r="C33" s="16" t="s">
        <v>64</v>
      </c>
      <c r="D33" s="17" t="s">
        <v>66</v>
      </c>
      <c r="E33" s="33">
        <v>0</v>
      </c>
      <c r="F33" s="30">
        <v>57.75</v>
      </c>
      <c r="G33" s="30">
        <v>0</v>
      </c>
    </row>
    <row r="34" spans="1:7" s="11" customFormat="1" ht="19.5" customHeight="1">
      <c r="A34" s="42"/>
      <c r="B34" s="18"/>
      <c r="C34" s="18" t="s">
        <v>7</v>
      </c>
      <c r="D34" s="19" t="s">
        <v>8</v>
      </c>
      <c r="E34" s="34">
        <v>2462</v>
      </c>
      <c r="F34" s="31">
        <v>3823.37</v>
      </c>
      <c r="G34" s="27">
        <f aca="true" t="shared" si="1" ref="G34:G42">F34/E34</f>
        <v>1.552952883834281</v>
      </c>
    </row>
    <row r="35" spans="1:7" s="11" customFormat="1" ht="23.25" customHeight="1">
      <c r="A35" s="39" t="s">
        <v>122</v>
      </c>
      <c r="B35" s="8" t="s">
        <v>88</v>
      </c>
      <c r="C35" s="8"/>
      <c r="D35" s="10" t="s">
        <v>89</v>
      </c>
      <c r="E35" s="32">
        <v>2000</v>
      </c>
      <c r="F35" s="29">
        <f>F36</f>
        <v>1000</v>
      </c>
      <c r="G35" s="25">
        <f t="shared" si="1"/>
        <v>0.5</v>
      </c>
    </row>
    <row r="36" spans="1:7" s="11" customFormat="1" ht="36">
      <c r="A36" s="41"/>
      <c r="B36" s="16"/>
      <c r="C36" s="16" t="s">
        <v>102</v>
      </c>
      <c r="D36" s="17" t="s">
        <v>103</v>
      </c>
      <c r="E36" s="33">
        <v>2000</v>
      </c>
      <c r="F36" s="30">
        <v>1000</v>
      </c>
      <c r="G36" s="26">
        <f t="shared" si="1"/>
        <v>0.5</v>
      </c>
    </row>
    <row r="37" spans="1:7" s="9" customFormat="1" ht="22.5" customHeight="1">
      <c r="A37" s="39" t="s">
        <v>123</v>
      </c>
      <c r="B37" s="8" t="s">
        <v>24</v>
      </c>
      <c r="C37" s="8"/>
      <c r="D37" s="10" t="s">
        <v>25</v>
      </c>
      <c r="E37" s="32">
        <f>E38+E39+E40</f>
        <v>6855</v>
      </c>
      <c r="F37" s="29">
        <f>SUM(F38:F40)</f>
        <v>4011.88</v>
      </c>
      <c r="G37" s="25">
        <f t="shared" si="1"/>
        <v>0.5852487235594457</v>
      </c>
    </row>
    <row r="38" spans="1:7" s="11" customFormat="1" ht="19.5" customHeight="1">
      <c r="A38" s="41"/>
      <c r="B38" s="16"/>
      <c r="C38" s="16" t="s">
        <v>26</v>
      </c>
      <c r="D38" s="17" t="s">
        <v>27</v>
      </c>
      <c r="E38" s="33">
        <v>2100</v>
      </c>
      <c r="F38" s="30">
        <v>2157.88</v>
      </c>
      <c r="G38" s="26">
        <f t="shared" si="1"/>
        <v>1.027561904761905</v>
      </c>
    </row>
    <row r="39" spans="1:7" s="11" customFormat="1" ht="24">
      <c r="A39" s="41"/>
      <c r="B39" s="16"/>
      <c r="C39" s="16" t="s">
        <v>11</v>
      </c>
      <c r="D39" s="17" t="s">
        <v>115</v>
      </c>
      <c r="E39" s="33">
        <v>3300</v>
      </c>
      <c r="F39" s="30">
        <v>600</v>
      </c>
      <c r="G39" s="26">
        <f t="shared" si="1"/>
        <v>0.18181818181818182</v>
      </c>
    </row>
    <row r="40" spans="1:7" s="11" customFormat="1" ht="36">
      <c r="A40" s="42"/>
      <c r="B40" s="18"/>
      <c r="C40" s="18" t="s">
        <v>28</v>
      </c>
      <c r="D40" s="19" t="s">
        <v>29</v>
      </c>
      <c r="E40" s="34">
        <v>1455</v>
      </c>
      <c r="F40" s="31">
        <v>1254</v>
      </c>
      <c r="G40" s="27">
        <f t="shared" si="1"/>
        <v>0.8618556701030928</v>
      </c>
    </row>
    <row r="41" spans="1:7" s="9" customFormat="1" ht="38.25">
      <c r="A41" s="39" t="s">
        <v>124</v>
      </c>
      <c r="B41" s="8" t="s">
        <v>30</v>
      </c>
      <c r="C41" s="8"/>
      <c r="D41" s="10" t="s">
        <v>31</v>
      </c>
      <c r="E41" s="32">
        <v>4413083</v>
      </c>
      <c r="F41" s="29">
        <f>SUM(F42:F60)</f>
        <v>1766479.2400000002</v>
      </c>
      <c r="G41" s="25">
        <f t="shared" si="1"/>
        <v>0.40028235136298146</v>
      </c>
    </row>
    <row r="42" spans="1:7" s="11" customFormat="1" ht="18.75" customHeight="1">
      <c r="A42" s="41"/>
      <c r="B42" s="16"/>
      <c r="C42" s="16" t="s">
        <v>32</v>
      </c>
      <c r="D42" s="17" t="s">
        <v>33</v>
      </c>
      <c r="E42" s="33">
        <v>1696717</v>
      </c>
      <c r="F42" s="30">
        <v>825779</v>
      </c>
      <c r="G42" s="26">
        <f t="shared" si="1"/>
        <v>0.48669224154646884</v>
      </c>
    </row>
    <row r="43" spans="1:7" s="11" customFormat="1" ht="18.75" customHeight="1">
      <c r="A43" s="41"/>
      <c r="B43" s="16"/>
      <c r="C43" s="16" t="s">
        <v>34</v>
      </c>
      <c r="D43" s="17" t="s">
        <v>35</v>
      </c>
      <c r="E43" s="33">
        <v>8500</v>
      </c>
      <c r="F43" s="30">
        <v>4935.04</v>
      </c>
      <c r="G43" s="26">
        <f aca="true" t="shared" si="2" ref="G43:G57">F43/E43</f>
        <v>0.5805929411764705</v>
      </c>
    </row>
    <row r="44" spans="1:7" s="11" customFormat="1" ht="19.5" customHeight="1">
      <c r="A44" s="41"/>
      <c r="B44" s="16"/>
      <c r="C44" s="16" t="s">
        <v>36</v>
      </c>
      <c r="D44" s="17" t="s">
        <v>42</v>
      </c>
      <c r="E44" s="33">
        <v>1056088</v>
      </c>
      <c r="F44" s="30">
        <v>533994</v>
      </c>
      <c r="G44" s="26">
        <f t="shared" si="2"/>
        <v>0.5056340001969533</v>
      </c>
    </row>
    <row r="45" spans="1:7" s="11" customFormat="1" ht="18.75" customHeight="1">
      <c r="A45" s="41"/>
      <c r="B45" s="16"/>
      <c r="C45" s="16" t="s">
        <v>36</v>
      </c>
      <c r="D45" s="17" t="s">
        <v>43</v>
      </c>
      <c r="E45" s="33">
        <v>82400</v>
      </c>
      <c r="F45" s="30">
        <v>44692.6</v>
      </c>
      <c r="G45" s="26">
        <f t="shared" si="2"/>
        <v>0.5423859223300971</v>
      </c>
    </row>
    <row r="46" spans="1:7" s="11" customFormat="1" ht="19.5" customHeight="1">
      <c r="A46" s="41"/>
      <c r="B46" s="16"/>
      <c r="C46" s="16" t="s">
        <v>37</v>
      </c>
      <c r="D46" s="17" t="s">
        <v>44</v>
      </c>
      <c r="E46" s="33">
        <v>10140</v>
      </c>
      <c r="F46" s="30">
        <v>5271.45</v>
      </c>
      <c r="G46" s="26">
        <f t="shared" si="2"/>
        <v>0.5198668639053254</v>
      </c>
    </row>
    <row r="47" spans="1:7" s="11" customFormat="1" ht="19.5" customHeight="1">
      <c r="A47" s="41"/>
      <c r="B47" s="16"/>
      <c r="C47" s="16" t="s">
        <v>37</v>
      </c>
      <c r="D47" s="17" t="s">
        <v>45</v>
      </c>
      <c r="E47" s="33">
        <v>330000</v>
      </c>
      <c r="F47" s="30">
        <v>197462.78</v>
      </c>
      <c r="G47" s="26">
        <f t="shared" si="2"/>
        <v>0.5983720606060606</v>
      </c>
    </row>
    <row r="48" spans="1:7" s="13" customFormat="1" ht="19.5" customHeight="1">
      <c r="A48" s="41"/>
      <c r="B48" s="16"/>
      <c r="C48" s="16" t="s">
        <v>38</v>
      </c>
      <c r="D48" s="17" t="s">
        <v>46</v>
      </c>
      <c r="E48" s="33">
        <v>15038</v>
      </c>
      <c r="F48" s="30">
        <v>7623.6</v>
      </c>
      <c r="G48" s="26">
        <f t="shared" si="2"/>
        <v>0.5069557121957707</v>
      </c>
    </row>
    <row r="49" spans="1:7" s="13" customFormat="1" ht="19.5" customHeight="1">
      <c r="A49" s="41"/>
      <c r="B49" s="16"/>
      <c r="C49" s="16" t="s">
        <v>38</v>
      </c>
      <c r="D49" s="17" t="s">
        <v>47</v>
      </c>
      <c r="E49" s="33">
        <v>10500</v>
      </c>
      <c r="F49" s="30">
        <v>8021.61</v>
      </c>
      <c r="G49" s="26">
        <f t="shared" si="2"/>
        <v>0.7639628571428572</v>
      </c>
    </row>
    <row r="50" spans="1:7" s="13" customFormat="1" ht="19.5" customHeight="1">
      <c r="A50" s="41"/>
      <c r="B50" s="16"/>
      <c r="C50" s="16" t="s">
        <v>39</v>
      </c>
      <c r="D50" s="17" t="s">
        <v>48</v>
      </c>
      <c r="E50" s="33">
        <v>1880</v>
      </c>
      <c r="F50" s="30">
        <v>654</v>
      </c>
      <c r="G50" s="26">
        <f t="shared" si="2"/>
        <v>0.3478723404255319</v>
      </c>
    </row>
    <row r="51" spans="1:7" s="13" customFormat="1" ht="20.25" customHeight="1">
      <c r="A51" s="41"/>
      <c r="B51" s="16"/>
      <c r="C51" s="16" t="s">
        <v>39</v>
      </c>
      <c r="D51" s="17" t="s">
        <v>49</v>
      </c>
      <c r="E51" s="33">
        <v>46120</v>
      </c>
      <c r="F51" s="30">
        <v>21480</v>
      </c>
      <c r="G51" s="26">
        <f t="shared" si="2"/>
        <v>0.4657415437987858</v>
      </c>
    </row>
    <row r="52" spans="1:7" s="13" customFormat="1" ht="24">
      <c r="A52" s="41"/>
      <c r="B52" s="16"/>
      <c r="C52" s="16" t="s">
        <v>40</v>
      </c>
      <c r="D52" s="17" t="s">
        <v>50</v>
      </c>
      <c r="E52" s="33">
        <v>14500</v>
      </c>
      <c r="F52" s="30">
        <v>7199.29</v>
      </c>
      <c r="G52" s="26">
        <f t="shared" si="2"/>
        <v>0.49650275862068965</v>
      </c>
    </row>
    <row r="53" spans="1:7" s="13" customFormat="1" ht="19.5" customHeight="1">
      <c r="A53" s="41"/>
      <c r="B53" s="16"/>
      <c r="C53" s="16" t="s">
        <v>41</v>
      </c>
      <c r="D53" s="17" t="s">
        <v>51</v>
      </c>
      <c r="E53" s="33">
        <v>1500</v>
      </c>
      <c r="F53" s="30">
        <v>4004.2</v>
      </c>
      <c r="G53" s="26">
        <f t="shared" si="2"/>
        <v>2.6694666666666667</v>
      </c>
    </row>
    <row r="54" spans="1:7" s="13" customFormat="1" ht="20.25" customHeight="1">
      <c r="A54" s="41"/>
      <c r="B54" s="16"/>
      <c r="C54" s="16" t="s">
        <v>52</v>
      </c>
      <c r="D54" s="17" t="s">
        <v>57</v>
      </c>
      <c r="E54" s="33">
        <v>32700</v>
      </c>
      <c r="F54" s="30">
        <v>18451</v>
      </c>
      <c r="G54" s="26">
        <f t="shared" si="2"/>
        <v>0.5642507645259939</v>
      </c>
    </row>
    <row r="55" spans="1:7" s="13" customFormat="1" ht="19.5" customHeight="1">
      <c r="A55" s="41"/>
      <c r="B55" s="16"/>
      <c r="C55" s="16" t="s">
        <v>53</v>
      </c>
      <c r="D55" s="17" t="s">
        <v>58</v>
      </c>
      <c r="E55" s="33">
        <v>2700</v>
      </c>
      <c r="F55" s="30">
        <v>1386</v>
      </c>
      <c r="G55" s="26">
        <f t="shared" si="2"/>
        <v>0.5133333333333333</v>
      </c>
    </row>
    <row r="56" spans="1:7" s="13" customFormat="1" ht="20.25" customHeight="1">
      <c r="A56" s="41"/>
      <c r="B56" s="16"/>
      <c r="C56" s="16" t="s">
        <v>92</v>
      </c>
      <c r="D56" s="17" t="s">
        <v>93</v>
      </c>
      <c r="E56" s="33">
        <v>1000000</v>
      </c>
      <c r="F56" s="30">
        <v>5468.15</v>
      </c>
      <c r="G56" s="26">
        <f t="shared" si="2"/>
        <v>0.00546815</v>
      </c>
    </row>
    <row r="57" spans="1:7" s="13" customFormat="1" ht="24.75" customHeight="1">
      <c r="A57" s="41"/>
      <c r="B57" s="16"/>
      <c r="C57" s="16" t="s">
        <v>54</v>
      </c>
      <c r="D57" s="17" t="s">
        <v>59</v>
      </c>
      <c r="E57" s="33">
        <v>56500</v>
      </c>
      <c r="F57" s="30">
        <v>43671.95</v>
      </c>
      <c r="G57" s="26">
        <f t="shared" si="2"/>
        <v>0.7729548672566371</v>
      </c>
    </row>
    <row r="58" spans="1:7" s="13" customFormat="1" ht="24">
      <c r="A58" s="41"/>
      <c r="B58" s="16"/>
      <c r="C58" s="16" t="s">
        <v>116</v>
      </c>
      <c r="D58" s="17" t="s">
        <v>133</v>
      </c>
      <c r="E58" s="33">
        <v>0</v>
      </c>
      <c r="F58" s="30">
        <v>29.81</v>
      </c>
      <c r="G58" s="30">
        <v>0</v>
      </c>
    </row>
    <row r="59" spans="1:7" s="13" customFormat="1" ht="19.5" customHeight="1">
      <c r="A59" s="41"/>
      <c r="B59" s="16"/>
      <c r="C59" s="16" t="s">
        <v>55</v>
      </c>
      <c r="D59" s="17" t="s">
        <v>60</v>
      </c>
      <c r="E59" s="33">
        <v>45000</v>
      </c>
      <c r="F59" s="30">
        <f>40+35669.5</f>
        <v>35709.5</v>
      </c>
      <c r="G59" s="26">
        <f aca="true" t="shared" si="3" ref="G59:G68">F59/E59</f>
        <v>0.7935444444444445</v>
      </c>
    </row>
    <row r="60" spans="1:7" s="13" customFormat="1" ht="19.5" customHeight="1">
      <c r="A60" s="42"/>
      <c r="B60" s="18"/>
      <c r="C60" s="18" t="s">
        <v>56</v>
      </c>
      <c r="D60" s="19" t="s">
        <v>61</v>
      </c>
      <c r="E60" s="34">
        <v>2800</v>
      </c>
      <c r="F60" s="31">
        <v>645.26</v>
      </c>
      <c r="G60" s="27">
        <f t="shared" si="3"/>
        <v>0.23045</v>
      </c>
    </row>
    <row r="61" spans="1:7" s="14" customFormat="1" ht="28.5" customHeight="1">
      <c r="A61" s="39" t="s">
        <v>125</v>
      </c>
      <c r="B61" s="8" t="s">
        <v>62</v>
      </c>
      <c r="C61" s="8"/>
      <c r="D61" s="10" t="s">
        <v>63</v>
      </c>
      <c r="E61" s="32">
        <v>6402439</v>
      </c>
      <c r="F61" s="29">
        <f>SUM(F62:F64)</f>
        <v>3723527.47</v>
      </c>
      <c r="G61" s="25">
        <f t="shared" si="3"/>
        <v>0.5815795308631602</v>
      </c>
    </row>
    <row r="62" spans="1:7" s="13" customFormat="1" ht="20.25" customHeight="1">
      <c r="A62" s="41"/>
      <c r="B62" s="16"/>
      <c r="C62" s="16" t="s">
        <v>64</v>
      </c>
      <c r="D62" s="17" t="s">
        <v>66</v>
      </c>
      <c r="E62" s="33">
        <v>14000</v>
      </c>
      <c r="F62" s="30">
        <v>2043.36</v>
      </c>
      <c r="G62" s="26">
        <f t="shared" si="3"/>
        <v>0.1459542857142857</v>
      </c>
    </row>
    <row r="63" spans="1:7" s="13" customFormat="1" ht="19.5" customHeight="1">
      <c r="A63" s="41"/>
      <c r="B63" s="16"/>
      <c r="C63" s="16" t="s">
        <v>7</v>
      </c>
      <c r="D63" s="17" t="s">
        <v>8</v>
      </c>
      <c r="E63" s="33">
        <v>39700</v>
      </c>
      <c r="F63" s="30">
        <v>41794.11</v>
      </c>
      <c r="G63" s="26">
        <f t="shared" si="3"/>
        <v>1.052748362720403</v>
      </c>
    </row>
    <row r="64" spans="1:7" s="13" customFormat="1" ht="19.5" customHeight="1">
      <c r="A64" s="41"/>
      <c r="B64" s="16"/>
      <c r="C64" s="16" t="s">
        <v>65</v>
      </c>
      <c r="D64" s="17" t="s">
        <v>67</v>
      </c>
      <c r="E64" s="33">
        <v>6348739</v>
      </c>
      <c r="F64" s="30">
        <f>F65+F66</f>
        <v>3679690</v>
      </c>
      <c r="G64" s="26">
        <f t="shared" si="3"/>
        <v>0.5795938374533903</v>
      </c>
    </row>
    <row r="65" spans="1:7" s="13" customFormat="1" ht="15.75" customHeight="1">
      <c r="A65" s="41"/>
      <c r="B65" s="16"/>
      <c r="C65" s="16"/>
      <c r="D65" s="17" t="s">
        <v>68</v>
      </c>
      <c r="E65" s="33">
        <v>4379457</v>
      </c>
      <c r="F65" s="30">
        <v>2695048</v>
      </c>
      <c r="G65" s="26">
        <f t="shared" si="3"/>
        <v>0.6153840533198522</v>
      </c>
    </row>
    <row r="66" spans="1:7" s="13" customFormat="1" ht="15.75" customHeight="1">
      <c r="A66" s="42"/>
      <c r="B66" s="18"/>
      <c r="C66" s="18"/>
      <c r="D66" s="19" t="s">
        <v>69</v>
      </c>
      <c r="E66" s="34">
        <v>1969282</v>
      </c>
      <c r="F66" s="31">
        <v>984642</v>
      </c>
      <c r="G66" s="26">
        <f t="shared" si="3"/>
        <v>0.5000005077992893</v>
      </c>
    </row>
    <row r="67" spans="1:7" s="14" customFormat="1" ht="28.5" customHeight="1">
      <c r="A67" s="39" t="s">
        <v>126</v>
      </c>
      <c r="B67" s="8" t="s">
        <v>70</v>
      </c>
      <c r="C67" s="8"/>
      <c r="D67" s="10" t="s">
        <v>71</v>
      </c>
      <c r="E67" s="32">
        <v>357293</v>
      </c>
      <c r="F67" s="29">
        <f>SUM(F68:F76)</f>
        <v>61592.15</v>
      </c>
      <c r="G67" s="25">
        <f t="shared" si="3"/>
        <v>0.172385549115152</v>
      </c>
    </row>
    <row r="68" spans="1:7" s="14" customFormat="1" ht="18.75" customHeight="1">
      <c r="A68" s="40"/>
      <c r="B68" s="23"/>
      <c r="C68" s="16" t="s">
        <v>11</v>
      </c>
      <c r="D68" s="17" t="s">
        <v>72</v>
      </c>
      <c r="E68" s="33">
        <v>30000</v>
      </c>
      <c r="F68" s="30">
        <v>17926.4</v>
      </c>
      <c r="G68" s="26">
        <f t="shared" si="3"/>
        <v>0.5975466666666667</v>
      </c>
    </row>
    <row r="69" spans="1:7" s="14" customFormat="1" ht="19.5" customHeight="1">
      <c r="A69" s="40"/>
      <c r="B69" s="23"/>
      <c r="C69" s="16" t="s">
        <v>64</v>
      </c>
      <c r="D69" s="17" t="s">
        <v>66</v>
      </c>
      <c r="E69" s="33">
        <v>0</v>
      </c>
      <c r="F69" s="30">
        <f>282.8+15.45</f>
        <v>298.25</v>
      </c>
      <c r="G69" s="30">
        <v>0</v>
      </c>
    </row>
    <row r="70" spans="1:7" s="14" customFormat="1" ht="24">
      <c r="A70" s="40"/>
      <c r="B70" s="23"/>
      <c r="C70" s="16" t="s">
        <v>104</v>
      </c>
      <c r="D70" s="17" t="s">
        <v>101</v>
      </c>
      <c r="E70" s="33">
        <v>187853</v>
      </c>
      <c r="F70" s="30">
        <v>0</v>
      </c>
      <c r="G70" s="30">
        <v>0</v>
      </c>
    </row>
    <row r="71" spans="1:7" s="14" customFormat="1" ht="24">
      <c r="A71" s="40"/>
      <c r="B71" s="23"/>
      <c r="C71" s="16" t="s">
        <v>107</v>
      </c>
      <c r="D71" s="17" t="s">
        <v>101</v>
      </c>
      <c r="E71" s="33">
        <v>62620</v>
      </c>
      <c r="F71" s="30">
        <v>0</v>
      </c>
      <c r="G71" s="30">
        <v>0</v>
      </c>
    </row>
    <row r="72" spans="1:7" s="13" customFormat="1" ht="24" customHeight="1">
      <c r="A72" s="41"/>
      <c r="B72" s="16"/>
      <c r="C72" s="16" t="s">
        <v>75</v>
      </c>
      <c r="D72" s="17" t="s">
        <v>77</v>
      </c>
      <c r="E72" s="33">
        <v>27090</v>
      </c>
      <c r="F72" s="30">
        <f>23704</f>
        <v>23704</v>
      </c>
      <c r="G72" s="26">
        <f>F72/E72</f>
        <v>0.8750092284976005</v>
      </c>
    </row>
    <row r="73" spans="1:7" s="13" customFormat="1" ht="36">
      <c r="A73" s="41"/>
      <c r="B73" s="16"/>
      <c r="C73" s="16" t="s">
        <v>105</v>
      </c>
      <c r="D73" s="17" t="s">
        <v>106</v>
      </c>
      <c r="E73" s="33">
        <v>18873</v>
      </c>
      <c r="F73" s="30">
        <v>16798.5</v>
      </c>
      <c r="G73" s="26">
        <f>F73/E73</f>
        <v>0.8900810681926562</v>
      </c>
    </row>
    <row r="74" spans="1:7" s="13" customFormat="1" ht="24">
      <c r="A74" s="41"/>
      <c r="B74" s="16"/>
      <c r="C74" s="16" t="s">
        <v>111</v>
      </c>
      <c r="D74" s="17" t="s">
        <v>99</v>
      </c>
      <c r="E74" s="33">
        <v>2865</v>
      </c>
      <c r="F74" s="30">
        <v>2865</v>
      </c>
      <c r="G74" s="26">
        <f>F74/E74</f>
        <v>1</v>
      </c>
    </row>
    <row r="75" spans="1:7" s="13" customFormat="1" ht="24">
      <c r="A75" s="41"/>
      <c r="B75" s="16"/>
      <c r="C75" s="16" t="s">
        <v>97</v>
      </c>
      <c r="D75" s="17" t="s">
        <v>99</v>
      </c>
      <c r="E75" s="33">
        <v>20994</v>
      </c>
      <c r="F75" s="30">
        <v>0</v>
      </c>
      <c r="G75" s="30">
        <v>0</v>
      </c>
    </row>
    <row r="76" spans="1:7" s="13" customFormat="1" ht="24">
      <c r="A76" s="41"/>
      <c r="B76" s="16"/>
      <c r="C76" s="16" t="s">
        <v>108</v>
      </c>
      <c r="D76" s="17" t="s">
        <v>99</v>
      </c>
      <c r="E76" s="33">
        <v>6998</v>
      </c>
      <c r="F76" s="30">
        <v>0</v>
      </c>
      <c r="G76" s="30">
        <v>0</v>
      </c>
    </row>
    <row r="77" spans="1:7" s="14" customFormat="1" ht="31.5" customHeight="1">
      <c r="A77" s="39" t="s">
        <v>127</v>
      </c>
      <c r="B77" s="8" t="s">
        <v>73</v>
      </c>
      <c r="C77" s="8"/>
      <c r="D77" s="10" t="s">
        <v>74</v>
      </c>
      <c r="E77" s="32">
        <f>SUM(E78:E81)</f>
        <v>425200</v>
      </c>
      <c r="F77" s="29">
        <f>SUM(F78:F81)</f>
        <v>198066.98</v>
      </c>
      <c r="G77" s="25">
        <f>F77/E77</f>
        <v>0.4658207431796802</v>
      </c>
    </row>
    <row r="78" spans="1:7" s="13" customFormat="1" ht="24" customHeight="1">
      <c r="A78" s="41"/>
      <c r="B78" s="16"/>
      <c r="C78" s="16" t="s">
        <v>11</v>
      </c>
      <c r="D78" s="17" t="s">
        <v>76</v>
      </c>
      <c r="E78" s="33">
        <v>5800</v>
      </c>
      <c r="F78" s="30">
        <v>2884.52</v>
      </c>
      <c r="G78" s="26">
        <f>F78/E78</f>
        <v>0.4973310344827586</v>
      </c>
    </row>
    <row r="79" spans="1:7" s="13" customFormat="1" ht="24" customHeight="1">
      <c r="A79" s="42"/>
      <c r="B79" s="18"/>
      <c r="C79" s="18" t="s">
        <v>64</v>
      </c>
      <c r="D79" s="19" t="s">
        <v>66</v>
      </c>
      <c r="E79" s="34">
        <v>0</v>
      </c>
      <c r="F79" s="31">
        <v>207.68</v>
      </c>
      <c r="G79" s="31">
        <v>0</v>
      </c>
    </row>
    <row r="80" spans="1:7" s="13" customFormat="1" ht="24">
      <c r="A80" s="49"/>
      <c r="B80" s="44"/>
      <c r="C80" s="44" t="s">
        <v>75</v>
      </c>
      <c r="D80" s="45" t="s">
        <v>77</v>
      </c>
      <c r="E80" s="46">
        <f>208000+94500+116600</f>
        <v>419100</v>
      </c>
      <c r="F80" s="47">
        <f>78520+52650+63400</f>
        <v>194570</v>
      </c>
      <c r="G80" s="48">
        <f aca="true" t="shared" si="4" ref="G80:G88">F80/E80</f>
        <v>0.4642567406346934</v>
      </c>
    </row>
    <row r="81" spans="1:7" s="13" customFormat="1" ht="36">
      <c r="A81" s="43"/>
      <c r="B81" s="21"/>
      <c r="C81" s="18" t="s">
        <v>28</v>
      </c>
      <c r="D81" s="19" t="s">
        <v>29</v>
      </c>
      <c r="E81" s="34">
        <v>300</v>
      </c>
      <c r="F81" s="31">
        <v>404.78</v>
      </c>
      <c r="G81" s="27">
        <f t="shared" si="4"/>
        <v>1.3492666666666666</v>
      </c>
    </row>
    <row r="82" spans="1:7" s="14" customFormat="1" ht="37.5" customHeight="1">
      <c r="A82" s="39" t="s">
        <v>128</v>
      </c>
      <c r="B82" s="8" t="s">
        <v>78</v>
      </c>
      <c r="C82" s="8"/>
      <c r="D82" s="10" t="s">
        <v>79</v>
      </c>
      <c r="E82" s="32">
        <v>158327</v>
      </c>
      <c r="F82" s="29">
        <f>F84+F83</f>
        <v>132730</v>
      </c>
      <c r="G82" s="25">
        <f t="shared" si="4"/>
        <v>0.8383282699729042</v>
      </c>
    </row>
    <row r="83" spans="1:7" s="14" customFormat="1" ht="17.25" customHeight="1">
      <c r="A83" s="40"/>
      <c r="B83" s="23"/>
      <c r="C83" s="16" t="s">
        <v>11</v>
      </c>
      <c r="D83" s="17" t="s">
        <v>80</v>
      </c>
      <c r="E83" s="33">
        <v>55000</v>
      </c>
      <c r="F83" s="30">
        <v>29403</v>
      </c>
      <c r="G83" s="26">
        <f t="shared" si="4"/>
        <v>0.5346</v>
      </c>
    </row>
    <row r="84" spans="1:7" s="13" customFormat="1" ht="24">
      <c r="A84" s="41"/>
      <c r="B84" s="18"/>
      <c r="C84" s="18" t="s">
        <v>75</v>
      </c>
      <c r="D84" s="19" t="s">
        <v>77</v>
      </c>
      <c r="E84" s="34">
        <v>103327</v>
      </c>
      <c r="F84" s="31">
        <v>103327</v>
      </c>
      <c r="G84" s="27">
        <f t="shared" si="4"/>
        <v>1</v>
      </c>
    </row>
    <row r="85" spans="1:7" s="13" customFormat="1" ht="24" customHeight="1">
      <c r="A85" s="39" t="s">
        <v>129</v>
      </c>
      <c r="B85" s="8" t="s">
        <v>81</v>
      </c>
      <c r="C85" s="8"/>
      <c r="D85" s="10" t="s">
        <v>82</v>
      </c>
      <c r="E85" s="32">
        <f>E86+E89+E90</f>
        <v>149000</v>
      </c>
      <c r="F85" s="32">
        <f>F86+F89+F90</f>
        <v>84988.62999999999</v>
      </c>
      <c r="G85" s="25">
        <f t="shared" si="4"/>
        <v>0.5703934899328859</v>
      </c>
    </row>
    <row r="86" spans="1:7" s="13" customFormat="1" ht="24" customHeight="1">
      <c r="A86" s="41"/>
      <c r="B86" s="16"/>
      <c r="C86" s="16" t="s">
        <v>11</v>
      </c>
      <c r="D86" s="17" t="s">
        <v>83</v>
      </c>
      <c r="E86" s="33">
        <v>99000</v>
      </c>
      <c r="F86" s="30">
        <f>41183.63+39760.6</f>
        <v>80944.23</v>
      </c>
      <c r="G86" s="26">
        <f t="shared" si="4"/>
        <v>0.8176184848484848</v>
      </c>
    </row>
    <row r="87" spans="1:7" s="13" customFormat="1" ht="12">
      <c r="A87" s="41"/>
      <c r="B87" s="16"/>
      <c r="C87" s="16"/>
      <c r="D87" s="17" t="s">
        <v>84</v>
      </c>
      <c r="E87" s="33">
        <v>64000</v>
      </c>
      <c r="F87" s="30">
        <f>41183.63</f>
        <v>41183.63</v>
      </c>
      <c r="G87" s="26">
        <f t="shared" si="4"/>
        <v>0.64349421875</v>
      </c>
    </row>
    <row r="88" spans="1:7" s="13" customFormat="1" ht="12">
      <c r="A88" s="41"/>
      <c r="B88" s="16"/>
      <c r="C88" s="16"/>
      <c r="D88" s="17" t="s">
        <v>85</v>
      </c>
      <c r="E88" s="33">
        <v>35000</v>
      </c>
      <c r="F88" s="30">
        <f>39760.6</f>
        <v>39760.6</v>
      </c>
      <c r="G88" s="26">
        <f t="shared" si="4"/>
        <v>1.1360171428571428</v>
      </c>
    </row>
    <row r="89" spans="1:7" s="13" customFormat="1" ht="24" customHeight="1">
      <c r="A89" s="41"/>
      <c r="B89" s="16"/>
      <c r="C89" s="16" t="s">
        <v>64</v>
      </c>
      <c r="D89" s="17" t="s">
        <v>66</v>
      </c>
      <c r="E89" s="33">
        <v>0</v>
      </c>
      <c r="F89" s="30">
        <f>1760.37+9.03</f>
        <v>1769.3999999999999</v>
      </c>
      <c r="G89" s="30">
        <v>0</v>
      </c>
    </row>
    <row r="90" spans="1:7" s="13" customFormat="1" ht="24" customHeight="1">
      <c r="A90" s="42"/>
      <c r="B90" s="18"/>
      <c r="C90" s="18" t="s">
        <v>7</v>
      </c>
      <c r="D90" s="19" t="s">
        <v>8</v>
      </c>
      <c r="E90" s="34">
        <v>50000</v>
      </c>
      <c r="F90" s="31">
        <v>2275</v>
      </c>
      <c r="G90" s="26">
        <f>F90/E90</f>
        <v>0.0455</v>
      </c>
    </row>
    <row r="91" spans="1:7" s="14" customFormat="1" ht="37.5" customHeight="1">
      <c r="A91" s="39" t="s">
        <v>130</v>
      </c>
      <c r="B91" s="8" t="s">
        <v>90</v>
      </c>
      <c r="C91" s="8"/>
      <c r="D91" s="10" t="s">
        <v>91</v>
      </c>
      <c r="E91" s="32">
        <v>125022</v>
      </c>
      <c r="F91" s="29">
        <f>F92+F93</f>
        <v>74610</v>
      </c>
      <c r="G91" s="25">
        <f>F91/E91</f>
        <v>0.5967749676057014</v>
      </c>
    </row>
    <row r="92" spans="1:7" s="13" customFormat="1" ht="24">
      <c r="A92" s="41"/>
      <c r="B92" s="16"/>
      <c r="C92" s="16" t="s">
        <v>97</v>
      </c>
      <c r="D92" s="17" t="s">
        <v>99</v>
      </c>
      <c r="E92" s="33">
        <v>26828</v>
      </c>
      <c r="F92" s="30">
        <f>20481.91+6345.76</f>
        <v>26827.67</v>
      </c>
      <c r="G92" s="26">
        <f>F92/E92</f>
        <v>0.999987699418518</v>
      </c>
    </row>
    <row r="93" spans="1:7" s="13" customFormat="1" ht="24">
      <c r="A93" s="42"/>
      <c r="B93" s="18"/>
      <c r="C93" s="18" t="s">
        <v>98</v>
      </c>
      <c r="D93" s="17" t="s">
        <v>100</v>
      </c>
      <c r="E93" s="34">
        <v>98194</v>
      </c>
      <c r="F93" s="31">
        <f>34987.09+12795.24</f>
        <v>47782.329999999994</v>
      </c>
      <c r="G93" s="26">
        <f>F93/E93</f>
        <v>0.48661150375786705</v>
      </c>
    </row>
    <row r="94" spans="1:7" s="6" customFormat="1" ht="38.25" customHeight="1">
      <c r="A94" s="24"/>
      <c r="B94" s="58" t="s">
        <v>132</v>
      </c>
      <c r="C94" s="59"/>
      <c r="D94" s="60"/>
      <c r="E94" s="35">
        <f>E91+E14+E21+E24+E26+E35+E37+E41+E61+E67+E77+E82+E85</f>
        <v>12585742</v>
      </c>
      <c r="F94" s="35">
        <f>F91+F14+F21+F24+F26+F35+F37+F41+F61+F67+F77+F82+F85</f>
        <v>6349886.010000001</v>
      </c>
      <c r="G94" s="28">
        <f>F94/E94</f>
        <v>0.5045301270278701</v>
      </c>
    </row>
    <row r="95" spans="3:5" ht="12.75">
      <c r="C95" s="2"/>
      <c r="D95" s="1"/>
      <c r="E95" s="1"/>
    </row>
    <row r="96" spans="1:5" ht="12.75">
      <c r="A96" s="7"/>
      <c r="B96" s="7"/>
      <c r="C96" s="2"/>
      <c r="D96" s="1"/>
      <c r="E96" s="1"/>
    </row>
    <row r="97" spans="3:5" ht="12.75">
      <c r="C97" s="2"/>
      <c r="D97" s="1"/>
      <c r="E97" s="1"/>
    </row>
    <row r="98" spans="3:5" ht="12.75">
      <c r="C98" s="2"/>
      <c r="D98" s="1"/>
      <c r="E98" s="1"/>
    </row>
    <row r="99" spans="3:5" ht="12.75">
      <c r="C99" s="2"/>
      <c r="D99" s="1"/>
      <c r="E99" s="1"/>
    </row>
    <row r="100" spans="3:5" ht="12.75">
      <c r="C100" s="2"/>
      <c r="D100" s="1"/>
      <c r="E100" s="1"/>
    </row>
    <row r="101" spans="3:5" ht="12.75">
      <c r="C101" s="2"/>
      <c r="D101" s="1"/>
      <c r="E101" s="1"/>
    </row>
    <row r="102" spans="3:5" ht="12.75">
      <c r="C102" s="2"/>
      <c r="D102" s="1"/>
      <c r="E102" s="1"/>
    </row>
    <row r="103" spans="3:5" ht="12.75">
      <c r="C103" s="2"/>
      <c r="D103" s="1"/>
      <c r="E103" s="1"/>
    </row>
    <row r="104" spans="3:5" ht="12.75">
      <c r="C104" s="2"/>
      <c r="D104" s="1"/>
      <c r="E104" s="1"/>
    </row>
    <row r="105" spans="3:5" ht="12.75">
      <c r="C105" s="2"/>
      <c r="D105" s="1"/>
      <c r="E105" s="1"/>
    </row>
    <row r="106" spans="3:5" ht="12.75">
      <c r="C106" s="2"/>
      <c r="D106" s="1"/>
      <c r="E106" s="1"/>
    </row>
    <row r="107" spans="3:5" ht="12.75">
      <c r="C107" s="2"/>
      <c r="D107" s="1"/>
      <c r="E107" s="1"/>
    </row>
    <row r="108" spans="3:5" ht="12.75">
      <c r="C108" s="2"/>
      <c r="D108" s="1"/>
      <c r="E108" s="1"/>
    </row>
    <row r="109" spans="3:5" ht="12.75">
      <c r="C109" s="2"/>
      <c r="D109" s="1"/>
      <c r="E109" s="1"/>
    </row>
    <row r="110" spans="3:5" ht="12.75">
      <c r="C110" s="2"/>
      <c r="D110" s="1"/>
      <c r="E110" s="1"/>
    </row>
    <row r="111" spans="3:5" ht="12.75">
      <c r="C111" s="2"/>
      <c r="D111" s="1"/>
      <c r="E111" s="1"/>
    </row>
    <row r="112" spans="3:5" ht="12.75">
      <c r="C112" s="2"/>
      <c r="D112" s="1"/>
      <c r="E112" s="1"/>
    </row>
    <row r="113" spans="3:5" ht="12.75">
      <c r="C113" s="2"/>
      <c r="D113" s="1"/>
      <c r="E113" s="1"/>
    </row>
    <row r="114" spans="3:5" ht="12.75">
      <c r="C114" s="2"/>
      <c r="D114" s="1"/>
      <c r="E114" s="1"/>
    </row>
    <row r="115" spans="3:5" ht="12.75">
      <c r="C115" s="2"/>
      <c r="D115" s="1"/>
      <c r="E115" s="1"/>
    </row>
    <row r="116" spans="3:5" ht="12.75">
      <c r="C116" s="2"/>
      <c r="D116" s="1"/>
      <c r="E116" s="1"/>
    </row>
    <row r="117" spans="3:5" ht="12.75">
      <c r="C117" s="2"/>
      <c r="D117" s="1"/>
      <c r="E117" s="1"/>
    </row>
    <row r="118" spans="3:5" ht="12.75">
      <c r="C118" s="2"/>
      <c r="D118" s="1"/>
      <c r="E118" s="1"/>
    </row>
    <row r="119" spans="3:5" ht="12.75">
      <c r="C119" s="2"/>
      <c r="D119" s="1"/>
      <c r="E119" s="1"/>
    </row>
    <row r="120" spans="3:5" ht="12.75">
      <c r="C120" s="2"/>
      <c r="D120" s="1"/>
      <c r="E120" s="1"/>
    </row>
    <row r="121" spans="3:5" ht="12.75">
      <c r="C121" s="2"/>
      <c r="D121" s="1"/>
      <c r="E121" s="1"/>
    </row>
    <row r="122" spans="3:5" ht="12.75">
      <c r="C122" s="2"/>
      <c r="D122" s="1"/>
      <c r="E122" s="1"/>
    </row>
    <row r="123" spans="3:5" ht="12.75">
      <c r="C123" s="2"/>
      <c r="D123" s="1"/>
      <c r="E123" s="1"/>
    </row>
    <row r="124" spans="3:5" ht="12.75">
      <c r="C124" s="2"/>
      <c r="D124" s="1"/>
      <c r="E124" s="1"/>
    </row>
    <row r="125" spans="3:5" ht="12.75">
      <c r="C125" s="2"/>
      <c r="D125" s="1"/>
      <c r="E125" s="1"/>
    </row>
    <row r="126" spans="3:5" ht="12.75">
      <c r="C126" s="2"/>
      <c r="D126" s="1"/>
      <c r="E126" s="1"/>
    </row>
    <row r="127" spans="3:5" ht="12.75">
      <c r="C127" s="2"/>
      <c r="D127" s="1"/>
      <c r="E127" s="1"/>
    </row>
    <row r="128" spans="3:5" ht="12.75">
      <c r="C128" s="2"/>
      <c r="D128" s="1"/>
      <c r="E128" s="1"/>
    </row>
  </sheetData>
  <mergeCells count="11">
    <mergeCell ref="B94:D94"/>
    <mergeCell ref="B11:B12"/>
    <mergeCell ref="C11:C12"/>
    <mergeCell ref="D11:D12"/>
    <mergeCell ref="E11:E12"/>
    <mergeCell ref="B6:G6"/>
    <mergeCell ref="B7:G7"/>
    <mergeCell ref="B5:G5"/>
    <mergeCell ref="F11:F12"/>
    <mergeCell ref="G11:G12"/>
    <mergeCell ref="E10:G10"/>
  </mergeCells>
  <printOptions horizontalCentered="1"/>
  <pageMargins left="0.35433070866141736" right="0.35433070866141736" top="0.984251968503937" bottom="0.7874015748031497" header="0.3937007874015748" footer="0.5118110236220472"/>
  <pageSetup fitToHeight="3" fitToWidth="1" horizontalDpi="300" verticalDpi="3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2007-08-28T11:57:21Z</cp:lastPrinted>
  <dcterms:created xsi:type="dcterms:W3CDTF">1998-12-09T13:02:10Z</dcterms:created>
  <dcterms:modified xsi:type="dcterms:W3CDTF">2007-08-28T11:57:29Z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