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  <sheet name="Arkusz3" sheetId="2" r:id="rId2"/>
  </sheets>
  <definedNames>
    <definedName name="_xlnm.Print_Area" localSheetId="0">'Arkusz2'!$A$1:$J$182</definedName>
  </definedNames>
  <calcPr fullCalcOnLoad="1"/>
</workbook>
</file>

<file path=xl/sharedStrings.xml><?xml version="1.0" encoding="utf-8"?>
<sst xmlns="http://schemas.openxmlformats.org/spreadsheetml/2006/main" count="192" uniqueCount="89">
  <si>
    <t xml:space="preserve">Dział </t>
  </si>
  <si>
    <t xml:space="preserve">Rozdział </t>
  </si>
  <si>
    <t>NAZWA</t>
  </si>
  <si>
    <t xml:space="preserve">Plan po zmianach </t>
  </si>
  <si>
    <t>O10</t>
  </si>
  <si>
    <t>Rolnictwo i łowiectwo</t>
  </si>
  <si>
    <t>O1010</t>
  </si>
  <si>
    <t>Infrastruktura wodociągowa i sanitarna wsi</t>
  </si>
  <si>
    <t>Pozostała działalnośc</t>
  </si>
  <si>
    <t xml:space="preserve">Wytwarzanie i zaopatrzenie w energię, gaz i wodę </t>
  </si>
  <si>
    <t>Dostarczanie wody</t>
  </si>
  <si>
    <t>Transport i łącznośc</t>
  </si>
  <si>
    <t>Drogi publiczne gminne</t>
  </si>
  <si>
    <t>Gospodarka mieszkaniowa</t>
  </si>
  <si>
    <t>Gospodarka gruntami i nieruchomościami</t>
  </si>
  <si>
    <t>Działalnośc usługowa</t>
  </si>
  <si>
    <t>Plany zagospodarowania przestrzennego</t>
  </si>
  <si>
    <t>Administracja publiczna</t>
  </si>
  <si>
    <t>Urzędy wojewódzkie</t>
  </si>
  <si>
    <t>Urzędy gmin</t>
  </si>
  <si>
    <t xml:space="preserve">Dochody od osób prawnych, fizycznych i innych jednostek </t>
  </si>
  <si>
    <t>Oświata i wychowanie</t>
  </si>
  <si>
    <t>Szkoły podstawowe</t>
  </si>
  <si>
    <t>Ochrona zdrowia</t>
  </si>
  <si>
    <t>Przeciwdziałanie alkoholizmowi</t>
  </si>
  <si>
    <t>Pomoc społeczna</t>
  </si>
  <si>
    <t>zasiłki i pomoc w naturze</t>
  </si>
  <si>
    <t>ośrodki pomocy społecznej</t>
  </si>
  <si>
    <t>Edukacyjna opieka wychowawcza</t>
  </si>
  <si>
    <t>Świetlice szkolne</t>
  </si>
  <si>
    <t>Pomoc materialna dla uczniów</t>
  </si>
  <si>
    <t>Gospodarka komunalna i ochrona środowiska</t>
  </si>
  <si>
    <t>Gospodarka odpadami</t>
  </si>
  <si>
    <t>Kultura i ochrona dziedzictwa narodowego</t>
  </si>
  <si>
    <t>Domy i ośrodki kultury</t>
  </si>
  <si>
    <t>Urzędy naczelnych organów władzy państwowej</t>
  </si>
  <si>
    <t>Obrona cywilna</t>
  </si>
  <si>
    <t>Bezpieczeństwo publiczne i ochrona przeciwpożarowa</t>
  </si>
  <si>
    <t>Świadczenia rodzinne, zaliczki alimentacyjne oraz skaładki na ubezpieczenia społeczne</t>
  </si>
  <si>
    <t>skaładki na ubezpieczenia zdrowotne</t>
  </si>
  <si>
    <t>Razem</t>
  </si>
  <si>
    <t>Wykononie w %</t>
  </si>
  <si>
    <t xml:space="preserve">PLAN I WYKONANIE WYDATKÓW BUDŻETOWYCH </t>
  </si>
  <si>
    <t>wydatki inwestycyjne</t>
  </si>
  <si>
    <t>wydatki rzeczowe</t>
  </si>
  <si>
    <t>O1030</t>
  </si>
  <si>
    <t>Izb rolnicze</t>
  </si>
  <si>
    <t>O1095</t>
  </si>
  <si>
    <t>płace i pochodne od płac</t>
  </si>
  <si>
    <t>Rady gmin</t>
  </si>
  <si>
    <t>Promocja jednostek samorządu terytorialnego</t>
  </si>
  <si>
    <t>Ochotnicze straże pożarne</t>
  </si>
  <si>
    <t xml:space="preserve">Pobór podatków i opłat </t>
  </si>
  <si>
    <t>Obsługa długu publicznego</t>
  </si>
  <si>
    <t>Obsługa papierów wartościowych, kredytów i pożyczek j.s.t.</t>
  </si>
  <si>
    <t xml:space="preserve">dotacje </t>
  </si>
  <si>
    <t>Oddziały przedszkolne w szkołach podstawowych</t>
  </si>
  <si>
    <t>Przedszkola</t>
  </si>
  <si>
    <t>Gimnazja</t>
  </si>
  <si>
    <t>Dowóz uczniów</t>
  </si>
  <si>
    <t>Doskonalenie zawodowe nauczycieli</t>
  </si>
  <si>
    <t>Usługi opiekuńcze</t>
  </si>
  <si>
    <t>Dodatki mieszkaniowe</t>
  </si>
  <si>
    <t>Oświetlenie uliczne</t>
  </si>
  <si>
    <t>Biblioteki</t>
  </si>
  <si>
    <t>Kultura fizyczna i sport</t>
  </si>
  <si>
    <t>Zadania w zakresie kultury fizycznej i sportu</t>
  </si>
  <si>
    <t>WYDATKI WŁASNE</t>
  </si>
  <si>
    <t>WYDATKI - ZADANIA ZLECONE</t>
  </si>
  <si>
    <t xml:space="preserve">Razem wydatki </t>
  </si>
  <si>
    <t>w tym</t>
  </si>
  <si>
    <t>wydatki inwesestycyjne</t>
  </si>
  <si>
    <t>ogółem</t>
  </si>
  <si>
    <t>Wójt Gminy                                                                                                                                                                                                                                                                     Bronisław Węglewski</t>
  </si>
  <si>
    <t>Drogi publiczne powiatowe</t>
  </si>
  <si>
    <t>zarządzanie kryzysowe</t>
  </si>
  <si>
    <t>Stołówki szkolne</t>
  </si>
  <si>
    <t>zwalczanie narkomanii</t>
  </si>
  <si>
    <t xml:space="preserve">Wykonanie 30.06.2009 </t>
  </si>
  <si>
    <t xml:space="preserve">Wykonanie  30.06.2009 </t>
  </si>
  <si>
    <t>wybory do rad gmin, powiatów i sejmików województwa</t>
  </si>
  <si>
    <t>Wybory do PE</t>
  </si>
  <si>
    <t>Komenda Wojewódzkie Policji.</t>
  </si>
  <si>
    <t>Różne rozliczenia finansowe</t>
  </si>
  <si>
    <t>Rózne rozliczenia</t>
  </si>
  <si>
    <t>Rezerwy ogólne i celowe</t>
  </si>
  <si>
    <t>obiekty sportowe</t>
  </si>
  <si>
    <t>dotacjie</t>
  </si>
  <si>
    <t>Buczek, dn. 20.08.2009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</si>
</sst>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6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4" fontId="1" fillId="2" borderId="3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" fontId="0" fillId="2" borderId="3" xfId="0" applyNumberFormat="1" applyFill="1" applyBorder="1" applyAlignment="1">
      <alignment/>
    </xf>
    <xf numFmtId="4" fontId="0" fillId="2" borderId="4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wrapText="1"/>
    </xf>
    <xf numFmtId="4" fontId="0" fillId="2" borderId="4" xfId="0" applyNumberFormat="1" applyFill="1" applyBorder="1" applyAlignment="1">
      <alignment/>
    </xf>
    <xf numFmtId="2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4" fontId="0" fillId="2" borderId="8" xfId="0" applyNumberFormat="1" applyFont="1" applyFill="1" applyBorder="1" applyAlignment="1">
      <alignment/>
    </xf>
    <xf numFmtId="4" fontId="0" fillId="2" borderId="9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4" fontId="0" fillId="2" borderId="10" xfId="0" applyNumberFormat="1" applyFill="1" applyBorder="1" applyAlignment="1">
      <alignment/>
    </xf>
    <xf numFmtId="4" fontId="6" fillId="0" borderId="7" xfId="0" applyNumberFormat="1" applyFont="1" applyBorder="1" applyAlignment="1">
      <alignment vertical="center"/>
    </xf>
    <xf numFmtId="4" fontId="6" fillId="2" borderId="11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0" fillId="2" borderId="3" xfId="0" applyNumberFormat="1" applyFont="1" applyFill="1" applyBorder="1" applyAlignment="1">
      <alignment/>
    </xf>
    <xf numFmtId="4" fontId="0" fillId="2" borderId="4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2" borderId="3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1" fillId="0" borderId="2" xfId="0" applyNumberFormat="1" applyFont="1" applyBorder="1" applyAlignment="1">
      <alignment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view="pageBreakPreview" zoomScale="60" workbookViewId="0" topLeftCell="A145">
      <selection activeCell="E181" sqref="E181"/>
    </sheetView>
  </sheetViews>
  <sheetFormatPr defaultColWidth="9.00390625" defaultRowHeight="12.75"/>
  <cols>
    <col min="1" max="1" width="8.125" style="0" customWidth="1"/>
    <col min="3" max="3" width="21.25390625" style="0" customWidth="1"/>
    <col min="4" max="4" width="15.625" style="0" customWidth="1"/>
    <col min="5" max="5" width="15.00390625" style="0" customWidth="1"/>
    <col min="6" max="6" width="14.375" style="0" customWidth="1"/>
    <col min="7" max="7" width="12.125" style="0" customWidth="1"/>
    <col min="8" max="8" width="15.25390625" style="0" customWidth="1"/>
    <col min="9" max="9" width="15.00390625" style="0" customWidth="1"/>
    <col min="10" max="10" width="10.125" style="0" customWidth="1"/>
  </cols>
  <sheetData>
    <row r="1" spans="1:10" ht="21" thickBot="1">
      <c r="A1" s="76" t="s">
        <v>42</v>
      </c>
      <c r="B1" s="77"/>
      <c r="C1" s="77"/>
      <c r="D1" s="77"/>
      <c r="E1" s="77"/>
      <c r="F1" s="77"/>
      <c r="G1" s="77"/>
      <c r="H1" s="78"/>
      <c r="I1" s="78"/>
      <c r="J1" s="79"/>
    </row>
    <row r="2" spans="1:10" ht="12.75">
      <c r="A2" s="68"/>
      <c r="B2" s="80"/>
      <c r="C2" s="80"/>
      <c r="D2" s="82" t="s">
        <v>67</v>
      </c>
      <c r="E2" s="82"/>
      <c r="F2" s="84" t="s">
        <v>68</v>
      </c>
      <c r="G2" s="84"/>
      <c r="H2" s="86" t="s">
        <v>40</v>
      </c>
      <c r="I2" s="86"/>
      <c r="J2" s="88" t="s">
        <v>41</v>
      </c>
    </row>
    <row r="3" spans="1:10" ht="13.5" thickBot="1">
      <c r="A3" s="81"/>
      <c r="B3" s="81"/>
      <c r="C3" s="81"/>
      <c r="D3" s="83"/>
      <c r="E3" s="83"/>
      <c r="F3" s="85"/>
      <c r="G3" s="85"/>
      <c r="H3" s="87"/>
      <c r="I3" s="87"/>
      <c r="J3" s="85"/>
    </row>
    <row r="4" spans="1:10" ht="12.75">
      <c r="A4" s="89" t="s">
        <v>0</v>
      </c>
      <c r="B4" s="17" t="s">
        <v>1</v>
      </c>
      <c r="C4" s="91" t="s">
        <v>2</v>
      </c>
      <c r="D4" s="68" t="s">
        <v>3</v>
      </c>
      <c r="E4" s="66" t="s">
        <v>78</v>
      </c>
      <c r="F4" s="68" t="s">
        <v>3</v>
      </c>
      <c r="G4" s="68" t="s">
        <v>79</v>
      </c>
      <c r="H4" s="64" t="s">
        <v>3</v>
      </c>
      <c r="I4" s="74" t="s">
        <v>79</v>
      </c>
      <c r="J4" s="85"/>
    </row>
    <row r="5" spans="1:10" ht="13.5" thickBot="1">
      <c r="A5" s="90"/>
      <c r="B5" s="18"/>
      <c r="C5" s="69"/>
      <c r="D5" s="69"/>
      <c r="E5" s="67"/>
      <c r="F5" s="69"/>
      <c r="G5" s="69"/>
      <c r="H5" s="65"/>
      <c r="I5" s="75"/>
      <c r="J5" s="85"/>
    </row>
    <row r="6" spans="1:10" ht="20.25" customHeight="1">
      <c r="A6" s="2" t="s">
        <v>4</v>
      </c>
      <c r="B6" s="3"/>
      <c r="C6" s="9" t="s">
        <v>5</v>
      </c>
      <c r="D6" s="6">
        <f>SUM(D7,D11,D9)</f>
        <v>150740</v>
      </c>
      <c r="E6" s="6">
        <f>SUM(E7,E9,E11)</f>
        <v>21106.25</v>
      </c>
      <c r="F6" s="6">
        <f>SUM(F7,F9,F11)</f>
        <v>85804.04</v>
      </c>
      <c r="G6" s="6">
        <f>SUM(G7,G9,G11)</f>
        <v>85804.04</v>
      </c>
      <c r="H6" s="26">
        <f>SUM(D6,F6)</f>
        <v>236544.03999999998</v>
      </c>
      <c r="I6" s="26">
        <f>SUM(E6,G6)</f>
        <v>106910.29</v>
      </c>
      <c r="J6" s="23">
        <f>((I6*100)/H6)</f>
        <v>45.19678026975442</v>
      </c>
    </row>
    <row r="7" spans="1:10" ht="24" customHeight="1">
      <c r="A7" s="2"/>
      <c r="B7" s="12" t="s">
        <v>6</v>
      </c>
      <c r="C7" s="13" t="s">
        <v>7</v>
      </c>
      <c r="D7" s="14">
        <f>SUM(D8)</f>
        <v>70000</v>
      </c>
      <c r="E7" s="14">
        <f>SUM(E8)</f>
        <v>10942.53</v>
      </c>
      <c r="F7" s="7"/>
      <c r="G7" s="7"/>
      <c r="H7" s="28">
        <f aca="true" t="shared" si="0" ref="H7:I10">SUM(D7)</f>
        <v>70000</v>
      </c>
      <c r="I7" s="29">
        <f t="shared" si="0"/>
        <v>10942.53</v>
      </c>
      <c r="J7" s="22">
        <f aca="true" t="shared" si="1" ref="J7:J73">((I7*100)/H7)</f>
        <v>15.632185714285715</v>
      </c>
    </row>
    <row r="8" spans="1:10" ht="15" customHeight="1">
      <c r="A8" s="4"/>
      <c r="B8" s="5"/>
      <c r="C8" s="1" t="s">
        <v>43</v>
      </c>
      <c r="D8" s="7">
        <v>70000</v>
      </c>
      <c r="E8" s="7">
        <v>10942.53</v>
      </c>
      <c r="F8" s="7"/>
      <c r="G8" s="7"/>
      <c r="H8" s="30">
        <f t="shared" si="0"/>
        <v>70000</v>
      </c>
      <c r="I8" s="31">
        <f t="shared" si="0"/>
        <v>10942.53</v>
      </c>
      <c r="J8" s="19">
        <f t="shared" si="1"/>
        <v>15.632185714285715</v>
      </c>
    </row>
    <row r="9" spans="1:10" ht="16.5" customHeight="1">
      <c r="A9" s="15"/>
      <c r="B9" s="12" t="s">
        <v>45</v>
      </c>
      <c r="C9" s="13" t="s">
        <v>46</v>
      </c>
      <c r="D9" s="14">
        <f>D10</f>
        <v>7000</v>
      </c>
      <c r="E9" s="14">
        <f>E10</f>
        <v>3948.8</v>
      </c>
      <c r="F9" s="14"/>
      <c r="G9" s="14"/>
      <c r="H9" s="28">
        <f t="shared" si="0"/>
        <v>7000</v>
      </c>
      <c r="I9" s="29">
        <f t="shared" si="0"/>
        <v>3948.8</v>
      </c>
      <c r="J9" s="22">
        <f t="shared" si="1"/>
        <v>56.41142857142857</v>
      </c>
    </row>
    <row r="10" spans="1:10" ht="13.5" customHeight="1">
      <c r="A10" s="33"/>
      <c r="B10" s="8"/>
      <c r="C10" s="10" t="s">
        <v>44</v>
      </c>
      <c r="D10" s="11">
        <v>7000</v>
      </c>
      <c r="E10" s="11">
        <v>3948.8</v>
      </c>
      <c r="F10" s="11"/>
      <c r="G10" s="11"/>
      <c r="H10" s="28">
        <f t="shared" si="0"/>
        <v>7000</v>
      </c>
      <c r="I10" s="29">
        <f t="shared" si="0"/>
        <v>3948.8</v>
      </c>
      <c r="J10" s="22">
        <f t="shared" si="1"/>
        <v>56.41142857142857</v>
      </c>
    </row>
    <row r="11" spans="1:10" ht="13.5" customHeight="1">
      <c r="A11" s="15"/>
      <c r="B11" s="12" t="s">
        <v>47</v>
      </c>
      <c r="C11" s="13" t="s">
        <v>8</v>
      </c>
      <c r="D11" s="14">
        <f>D12</f>
        <v>73740</v>
      </c>
      <c r="E11" s="14">
        <f>E12</f>
        <v>6214.92</v>
      </c>
      <c r="F11" s="14">
        <f>F12</f>
        <v>85804.04</v>
      </c>
      <c r="G11" s="14">
        <f>G12</f>
        <v>85804.04</v>
      </c>
      <c r="H11" s="28">
        <f>SUM(D11,F11)</f>
        <v>159544.03999999998</v>
      </c>
      <c r="I11" s="28">
        <f>SUM(E11,G11)</f>
        <v>92018.95999999999</v>
      </c>
      <c r="J11" s="22">
        <f t="shared" si="1"/>
        <v>57.676212787390874</v>
      </c>
    </row>
    <row r="12" spans="1:10" ht="15.75" customHeight="1">
      <c r="A12" s="4"/>
      <c r="B12" s="5"/>
      <c r="C12" s="1" t="s">
        <v>44</v>
      </c>
      <c r="D12" s="7">
        <v>73740</v>
      </c>
      <c r="E12" s="7">
        <v>6214.92</v>
      </c>
      <c r="F12" s="7">
        <v>85804.04</v>
      </c>
      <c r="G12" s="7">
        <v>85804.04</v>
      </c>
      <c r="H12" s="28">
        <f>SUM(D12,F12)</f>
        <v>159544.03999999998</v>
      </c>
      <c r="I12" s="28">
        <f>SUM(E12,G12)</f>
        <v>92018.95999999999</v>
      </c>
      <c r="J12" s="19">
        <f t="shared" si="1"/>
        <v>57.676212787390874</v>
      </c>
    </row>
    <row r="13" spans="1:10" ht="38.25" customHeight="1">
      <c r="A13" s="2">
        <v>400</v>
      </c>
      <c r="B13" s="3"/>
      <c r="C13" s="9" t="s">
        <v>9</v>
      </c>
      <c r="D13" s="6">
        <f>SUM(D14)</f>
        <v>193250</v>
      </c>
      <c r="E13" s="6">
        <f>SUM(E14)</f>
        <v>125144.82</v>
      </c>
      <c r="F13" s="7"/>
      <c r="G13" s="7"/>
      <c r="H13" s="26">
        <f aca="true" t="shared" si="2" ref="H13:H29">SUM(D13)</f>
        <v>193250</v>
      </c>
      <c r="I13" s="27">
        <f aca="true" t="shared" si="3" ref="I13:I29">SUM(E13)</f>
        <v>125144.82</v>
      </c>
      <c r="J13" s="23">
        <f t="shared" si="1"/>
        <v>64.75799223803364</v>
      </c>
    </row>
    <row r="14" spans="1:10" ht="17.25" customHeight="1">
      <c r="A14" s="15"/>
      <c r="B14" s="12">
        <v>40002</v>
      </c>
      <c r="C14" s="13" t="s">
        <v>10</v>
      </c>
      <c r="D14" s="14">
        <f>SUM(D15:D16)</f>
        <v>193250</v>
      </c>
      <c r="E14" s="14">
        <f>SUM(E15:E16)</f>
        <v>125144.82</v>
      </c>
      <c r="F14" s="7"/>
      <c r="G14" s="7"/>
      <c r="H14" s="28">
        <f t="shared" si="2"/>
        <v>193250</v>
      </c>
      <c r="I14" s="29">
        <f t="shared" si="3"/>
        <v>125144.82</v>
      </c>
      <c r="J14" s="22">
        <f t="shared" si="1"/>
        <v>64.75799223803364</v>
      </c>
    </row>
    <row r="15" spans="1:10" ht="18.75" customHeight="1">
      <c r="A15" s="4"/>
      <c r="B15" s="5"/>
      <c r="C15" s="1" t="s">
        <v>48</v>
      </c>
      <c r="D15" s="7">
        <v>40550</v>
      </c>
      <c r="E15" s="7">
        <v>21724.72</v>
      </c>
      <c r="F15" s="7"/>
      <c r="G15" s="7"/>
      <c r="H15" s="30">
        <f t="shared" si="2"/>
        <v>40550</v>
      </c>
      <c r="I15" s="31">
        <f t="shared" si="3"/>
        <v>21724.72</v>
      </c>
      <c r="J15" s="19">
        <f t="shared" si="1"/>
        <v>53.57514180024661</v>
      </c>
    </row>
    <row r="16" spans="1:10" ht="15" customHeight="1">
      <c r="A16" s="4"/>
      <c r="B16" s="5"/>
      <c r="C16" s="10" t="s">
        <v>44</v>
      </c>
      <c r="D16" s="7">
        <v>152700</v>
      </c>
      <c r="E16" s="7">
        <v>103420.1</v>
      </c>
      <c r="F16" s="7"/>
      <c r="G16" s="7"/>
      <c r="H16" s="30">
        <f t="shared" si="2"/>
        <v>152700</v>
      </c>
      <c r="I16" s="31">
        <f t="shared" si="3"/>
        <v>103420.1</v>
      </c>
      <c r="J16" s="19">
        <f t="shared" si="1"/>
        <v>67.72763588736083</v>
      </c>
    </row>
    <row r="17" spans="1:10" ht="23.25" customHeight="1">
      <c r="A17" s="2">
        <v>600</v>
      </c>
      <c r="B17" s="3"/>
      <c r="C17" s="9" t="s">
        <v>11</v>
      </c>
      <c r="D17" s="6">
        <f>SUM(D18,D20)</f>
        <v>3498500</v>
      </c>
      <c r="E17" s="6">
        <f>SUM(E18,E20)</f>
        <v>530407.62</v>
      </c>
      <c r="F17" s="7"/>
      <c r="G17" s="7"/>
      <c r="H17" s="26">
        <f t="shared" si="2"/>
        <v>3498500</v>
      </c>
      <c r="I17" s="27">
        <f t="shared" si="3"/>
        <v>530407.62</v>
      </c>
      <c r="J17" s="23">
        <f>((I17*100)/H17)</f>
        <v>15.161001000428755</v>
      </c>
    </row>
    <row r="18" spans="1:10" ht="27.75" customHeight="1">
      <c r="A18" s="2"/>
      <c r="B18" s="50">
        <v>60014</v>
      </c>
      <c r="C18" s="52" t="s">
        <v>74</v>
      </c>
      <c r="D18" s="53">
        <f>D19</f>
        <v>30000</v>
      </c>
      <c r="E18" s="53">
        <f>E19</f>
        <v>25000</v>
      </c>
      <c r="F18" s="53"/>
      <c r="G18" s="53"/>
      <c r="H18" s="54">
        <f t="shared" si="2"/>
        <v>30000</v>
      </c>
      <c r="I18" s="54">
        <f t="shared" si="3"/>
        <v>25000</v>
      </c>
      <c r="J18" s="56">
        <f>((I18*100)/H18)</f>
        <v>83.33333333333333</v>
      </c>
    </row>
    <row r="19" spans="1:10" ht="14.25" customHeight="1">
      <c r="A19" s="2"/>
      <c r="B19" s="3"/>
      <c r="C19" s="51" t="s">
        <v>44</v>
      </c>
      <c r="D19" s="53">
        <v>30000</v>
      </c>
      <c r="E19" s="53">
        <v>25000</v>
      </c>
      <c r="F19" s="53"/>
      <c r="G19" s="53"/>
      <c r="H19" s="54">
        <f t="shared" si="2"/>
        <v>30000</v>
      </c>
      <c r="I19" s="54">
        <f t="shared" si="3"/>
        <v>25000</v>
      </c>
      <c r="J19" s="56">
        <f>((I19*100)/H19)</f>
        <v>83.33333333333333</v>
      </c>
    </row>
    <row r="20" spans="1:10" ht="20.25" customHeight="1">
      <c r="A20" s="15"/>
      <c r="B20" s="12">
        <v>60016</v>
      </c>
      <c r="C20" s="13" t="s">
        <v>12</v>
      </c>
      <c r="D20" s="14">
        <f>SUM(D21:D23)</f>
        <v>3468500</v>
      </c>
      <c r="E20" s="14">
        <f>SUM(E21:E23)</f>
        <v>505407.62</v>
      </c>
      <c r="F20" s="7"/>
      <c r="G20" s="7"/>
      <c r="H20" s="32">
        <f t="shared" si="2"/>
        <v>3468500</v>
      </c>
      <c r="I20" s="31">
        <f t="shared" si="3"/>
        <v>505407.62</v>
      </c>
      <c r="J20" s="24">
        <f t="shared" si="1"/>
        <v>14.57135995387055</v>
      </c>
    </row>
    <row r="21" spans="1:10" ht="15" customHeight="1">
      <c r="A21" s="4"/>
      <c r="B21" s="5"/>
      <c r="C21" s="1" t="s">
        <v>48</v>
      </c>
      <c r="D21" s="34">
        <v>225000</v>
      </c>
      <c r="E21" s="7">
        <v>75978.53</v>
      </c>
      <c r="F21" s="7"/>
      <c r="G21" s="7"/>
      <c r="H21" s="30">
        <f t="shared" si="2"/>
        <v>225000</v>
      </c>
      <c r="I21" s="31">
        <f t="shared" si="3"/>
        <v>75978.53</v>
      </c>
      <c r="J21" s="19">
        <f t="shared" si="1"/>
        <v>33.768235555555556</v>
      </c>
    </row>
    <row r="22" spans="1:10" ht="15" customHeight="1">
      <c r="A22" s="4"/>
      <c r="B22" s="5"/>
      <c r="C22" s="1" t="s">
        <v>43</v>
      </c>
      <c r="D22" s="34">
        <v>2994000</v>
      </c>
      <c r="E22" s="7">
        <v>386083.87</v>
      </c>
      <c r="F22" s="7"/>
      <c r="G22" s="7"/>
      <c r="H22" s="30">
        <f t="shared" si="2"/>
        <v>2994000</v>
      </c>
      <c r="I22" s="31">
        <f t="shared" si="3"/>
        <v>386083.87</v>
      </c>
      <c r="J22" s="19">
        <f>((I22*100)/H22)</f>
        <v>12.895252839011356</v>
      </c>
    </row>
    <row r="23" spans="1:10" ht="16.5" customHeight="1">
      <c r="A23" s="4"/>
      <c r="B23" s="5"/>
      <c r="C23" s="10" t="s">
        <v>44</v>
      </c>
      <c r="D23" s="7">
        <v>249500</v>
      </c>
      <c r="E23" s="7">
        <v>43345.22</v>
      </c>
      <c r="F23" s="7"/>
      <c r="G23" s="7"/>
      <c r="H23" s="30">
        <f t="shared" si="2"/>
        <v>249500</v>
      </c>
      <c r="I23" s="31">
        <f t="shared" si="3"/>
        <v>43345.22</v>
      </c>
      <c r="J23" s="19">
        <f t="shared" si="1"/>
        <v>17.37283366733467</v>
      </c>
    </row>
    <row r="24" spans="1:10" ht="23.25" customHeight="1">
      <c r="A24" s="2">
        <v>700</v>
      </c>
      <c r="B24" s="3"/>
      <c r="C24" s="9" t="s">
        <v>13</v>
      </c>
      <c r="D24" s="6">
        <f>SUM(D25)</f>
        <v>91000</v>
      </c>
      <c r="E24" s="6">
        <f>SUM(E25)</f>
        <v>16552.77</v>
      </c>
      <c r="F24" s="7"/>
      <c r="G24" s="7"/>
      <c r="H24" s="26">
        <f t="shared" si="2"/>
        <v>91000</v>
      </c>
      <c r="I24" s="27">
        <f t="shared" si="3"/>
        <v>16552.77</v>
      </c>
      <c r="J24" s="23">
        <f t="shared" si="1"/>
        <v>18.189857142857143</v>
      </c>
    </row>
    <row r="25" spans="1:10" ht="25.5" customHeight="1">
      <c r="A25" s="12"/>
      <c r="B25" s="12">
        <v>70005</v>
      </c>
      <c r="C25" s="13" t="s">
        <v>14</v>
      </c>
      <c r="D25" s="53">
        <f>SUM(D26:D27)</f>
        <v>91000</v>
      </c>
      <c r="E25" s="53">
        <f>SUM(E26:E27)</f>
        <v>16552.77</v>
      </c>
      <c r="F25" s="7"/>
      <c r="G25" s="7"/>
      <c r="H25" s="28">
        <f t="shared" si="2"/>
        <v>91000</v>
      </c>
      <c r="I25" s="29">
        <f t="shared" si="3"/>
        <v>16552.77</v>
      </c>
      <c r="J25" s="22">
        <f t="shared" si="1"/>
        <v>18.189857142857143</v>
      </c>
    </row>
    <row r="26" spans="1:10" ht="17.25" customHeight="1">
      <c r="A26" s="12"/>
      <c r="B26" s="12"/>
      <c r="C26" s="51" t="s">
        <v>43</v>
      </c>
      <c r="D26" s="53">
        <v>35000</v>
      </c>
      <c r="E26" s="53">
        <v>0</v>
      </c>
      <c r="F26" s="53"/>
      <c r="G26" s="53"/>
      <c r="H26" s="28">
        <f t="shared" si="2"/>
        <v>35000</v>
      </c>
      <c r="I26" s="29">
        <f t="shared" si="3"/>
        <v>0</v>
      </c>
      <c r="J26" s="22">
        <f t="shared" si="1"/>
        <v>0</v>
      </c>
    </row>
    <row r="27" spans="1:10" ht="15" customHeight="1">
      <c r="A27" s="5"/>
      <c r="B27" s="5"/>
      <c r="C27" s="10" t="s">
        <v>44</v>
      </c>
      <c r="D27" s="7">
        <v>56000</v>
      </c>
      <c r="E27" s="7">
        <v>16552.77</v>
      </c>
      <c r="F27" s="7"/>
      <c r="G27" s="7"/>
      <c r="H27" s="30">
        <f t="shared" si="2"/>
        <v>56000</v>
      </c>
      <c r="I27" s="31">
        <f t="shared" si="3"/>
        <v>16552.77</v>
      </c>
      <c r="J27" s="19">
        <f t="shared" si="1"/>
        <v>29.558517857142856</v>
      </c>
    </row>
    <row r="28" spans="1:10" ht="24" customHeight="1">
      <c r="A28" s="3">
        <v>710</v>
      </c>
      <c r="B28" s="3"/>
      <c r="C28" s="9" t="s">
        <v>15</v>
      </c>
      <c r="D28" s="6">
        <f>SUM(D29)</f>
        <v>124500</v>
      </c>
      <c r="E28" s="6">
        <f>SUM(E29)</f>
        <v>7515.2</v>
      </c>
      <c r="F28" s="7"/>
      <c r="G28" s="7"/>
      <c r="H28" s="26">
        <f t="shared" si="2"/>
        <v>124500</v>
      </c>
      <c r="I28" s="27">
        <f t="shared" si="3"/>
        <v>7515.2</v>
      </c>
      <c r="J28" s="23">
        <f t="shared" si="1"/>
        <v>6.036305220883534</v>
      </c>
    </row>
    <row r="29" spans="1:10" ht="30" customHeight="1">
      <c r="A29" s="12"/>
      <c r="B29" s="12">
        <v>71004</v>
      </c>
      <c r="C29" s="13" t="s">
        <v>16</v>
      </c>
      <c r="D29" s="14">
        <f>SUM(D30:D31)</f>
        <v>124500</v>
      </c>
      <c r="E29" s="14">
        <f>SUM(E30:E31)</f>
        <v>7515.2</v>
      </c>
      <c r="F29" s="7"/>
      <c r="G29" s="7"/>
      <c r="H29" s="28">
        <f t="shared" si="2"/>
        <v>124500</v>
      </c>
      <c r="I29" s="29">
        <f t="shared" si="3"/>
        <v>7515.2</v>
      </c>
      <c r="J29" s="22">
        <f t="shared" si="1"/>
        <v>6.036305220883534</v>
      </c>
    </row>
    <row r="30" spans="1:10" ht="18" customHeight="1">
      <c r="A30" s="12"/>
      <c r="B30" s="8"/>
      <c r="C30" s="10" t="s">
        <v>48</v>
      </c>
      <c r="D30" s="11">
        <v>4500</v>
      </c>
      <c r="E30" s="11">
        <v>0</v>
      </c>
      <c r="F30" s="11"/>
      <c r="G30" s="11"/>
      <c r="H30" s="32"/>
      <c r="I30" s="31"/>
      <c r="J30" s="24"/>
    </row>
    <row r="31" spans="1:10" ht="16.5" customHeight="1">
      <c r="A31" s="5"/>
      <c r="B31" s="5"/>
      <c r="C31" s="10" t="s">
        <v>44</v>
      </c>
      <c r="D31" s="7">
        <v>120000</v>
      </c>
      <c r="E31" s="7">
        <v>7515.2</v>
      </c>
      <c r="F31" s="7"/>
      <c r="G31" s="7"/>
      <c r="H31" s="30">
        <f>SUM(D31)</f>
        <v>120000</v>
      </c>
      <c r="I31" s="31">
        <f>SUM(E31)</f>
        <v>7515.2</v>
      </c>
      <c r="J31" s="19">
        <f t="shared" si="1"/>
        <v>6.262666666666667</v>
      </c>
    </row>
    <row r="32" spans="1:10" ht="28.5" customHeight="1">
      <c r="A32" s="3">
        <v>750</v>
      </c>
      <c r="B32" s="3"/>
      <c r="C32" s="9" t="s">
        <v>17</v>
      </c>
      <c r="D32" s="6">
        <f>SUM(D33,D38,D36,D42,D45)</f>
        <v>1629550</v>
      </c>
      <c r="E32" s="6">
        <f>SUM(E33,E38,E36,E42,E45)</f>
        <v>721279.3600000001</v>
      </c>
      <c r="F32" s="6">
        <f>SUM(F33)</f>
        <v>71937</v>
      </c>
      <c r="G32" s="6">
        <f>SUM(G33)</f>
        <v>38736</v>
      </c>
      <c r="H32" s="26">
        <f aca="true" t="shared" si="4" ref="H32:I34">SUM(D32,F32)</f>
        <v>1701487</v>
      </c>
      <c r="I32" s="27">
        <f t="shared" si="4"/>
        <v>760015.3600000001</v>
      </c>
      <c r="J32" s="23">
        <f t="shared" si="1"/>
        <v>44.66771476949281</v>
      </c>
    </row>
    <row r="33" spans="1:10" ht="18" customHeight="1">
      <c r="A33" s="12"/>
      <c r="B33" s="12">
        <v>75011</v>
      </c>
      <c r="C33" s="13" t="s">
        <v>18</v>
      </c>
      <c r="D33" s="14">
        <f>SUM(D34)</f>
        <v>0</v>
      </c>
      <c r="E33" s="14">
        <f>SUM(E34)</f>
        <v>0</v>
      </c>
      <c r="F33" s="14">
        <f>SUM(F35,F34)</f>
        <v>71937</v>
      </c>
      <c r="G33" s="14">
        <f>SUM(G35,G34)</f>
        <v>38736</v>
      </c>
      <c r="H33" s="28">
        <f t="shared" si="4"/>
        <v>71937</v>
      </c>
      <c r="I33" s="29">
        <f t="shared" si="4"/>
        <v>38736</v>
      </c>
      <c r="J33" s="22">
        <f t="shared" si="1"/>
        <v>53.84711622669836</v>
      </c>
    </row>
    <row r="34" spans="1:10" ht="16.5" customHeight="1">
      <c r="A34" s="5"/>
      <c r="B34" s="5"/>
      <c r="C34" s="1" t="s">
        <v>48</v>
      </c>
      <c r="D34" s="7"/>
      <c r="E34" s="7"/>
      <c r="F34" s="7">
        <v>71411</v>
      </c>
      <c r="G34" s="7">
        <v>38568.69</v>
      </c>
      <c r="H34" s="28">
        <f t="shared" si="4"/>
        <v>71411</v>
      </c>
      <c r="I34" s="31">
        <f t="shared" si="4"/>
        <v>38568.69</v>
      </c>
      <c r="J34" s="19">
        <f t="shared" si="1"/>
        <v>54.009452325272015</v>
      </c>
    </row>
    <row r="35" spans="1:10" ht="15" customHeight="1">
      <c r="A35" s="5"/>
      <c r="B35" s="5"/>
      <c r="C35" s="10" t="s">
        <v>44</v>
      </c>
      <c r="D35" s="7"/>
      <c r="E35" s="7"/>
      <c r="F35" s="7">
        <v>526</v>
      </c>
      <c r="G35" s="7">
        <v>167.31</v>
      </c>
      <c r="H35" s="30">
        <f>SUM(F35)</f>
        <v>526</v>
      </c>
      <c r="I35" s="31">
        <f>SUM(E35,G35)</f>
        <v>167.31</v>
      </c>
      <c r="J35" s="19">
        <f t="shared" si="1"/>
        <v>31.807984790874524</v>
      </c>
    </row>
    <row r="36" spans="1:10" ht="15" customHeight="1">
      <c r="A36" s="12"/>
      <c r="B36" s="12">
        <v>75022</v>
      </c>
      <c r="C36" s="13" t="s">
        <v>49</v>
      </c>
      <c r="D36" s="14">
        <f>SUM(D37)</f>
        <v>45000</v>
      </c>
      <c r="E36" s="14">
        <f>SUM(E37)</f>
        <v>20211.43</v>
      </c>
      <c r="F36" s="14"/>
      <c r="G36" s="14"/>
      <c r="H36" s="30">
        <f>SUM(F36,D36)</f>
        <v>45000</v>
      </c>
      <c r="I36" s="31">
        <f>SUM(E36,G36)</f>
        <v>20211.43</v>
      </c>
      <c r="J36" s="19">
        <f>((I36*100)/H36)</f>
        <v>44.91428888888889</v>
      </c>
    </row>
    <row r="37" spans="1:10" ht="15" customHeight="1">
      <c r="A37" s="5"/>
      <c r="B37" s="5"/>
      <c r="C37" s="10" t="s">
        <v>44</v>
      </c>
      <c r="D37" s="7">
        <v>45000</v>
      </c>
      <c r="E37" s="7">
        <v>20211.43</v>
      </c>
      <c r="F37" s="7"/>
      <c r="G37" s="7"/>
      <c r="H37" s="30">
        <f>SUM(F37,D37)</f>
        <v>45000</v>
      </c>
      <c r="I37" s="31">
        <f>SUM(E37,G37)</f>
        <v>20211.43</v>
      </c>
      <c r="J37" s="19">
        <f>((I37*100)/H37)</f>
        <v>44.91428888888889</v>
      </c>
    </row>
    <row r="38" spans="1:10" ht="18.75" customHeight="1">
      <c r="A38" s="12"/>
      <c r="B38" s="12">
        <v>75023</v>
      </c>
      <c r="C38" s="13" t="s">
        <v>19</v>
      </c>
      <c r="D38" s="14">
        <f>SUM(D39:D41)</f>
        <v>1459750</v>
      </c>
      <c r="E38" s="14">
        <f>SUM(E39:E41)</f>
        <v>615985.36</v>
      </c>
      <c r="F38" s="14"/>
      <c r="G38" s="14"/>
      <c r="H38" s="28">
        <f>SUM(D38)</f>
        <v>1459750</v>
      </c>
      <c r="I38" s="29">
        <f>SUM(E38)</f>
        <v>615985.36</v>
      </c>
      <c r="J38" s="22">
        <f t="shared" si="1"/>
        <v>42.198003767768455</v>
      </c>
    </row>
    <row r="39" spans="1:10" ht="15.75" customHeight="1">
      <c r="A39" s="5"/>
      <c r="B39" s="5"/>
      <c r="C39" s="1" t="s">
        <v>48</v>
      </c>
      <c r="D39" s="7">
        <v>1065000</v>
      </c>
      <c r="E39" s="7">
        <v>482694.94</v>
      </c>
      <c r="F39" s="7"/>
      <c r="G39" s="7"/>
      <c r="H39" s="30">
        <f>SUM(D39)</f>
        <v>1065000</v>
      </c>
      <c r="I39" s="31">
        <f>SUM(E39)</f>
        <v>482694.94</v>
      </c>
      <c r="J39" s="19">
        <f t="shared" si="1"/>
        <v>45.32346854460094</v>
      </c>
    </row>
    <row r="40" spans="1:10" ht="15.75" customHeight="1">
      <c r="A40" s="5"/>
      <c r="B40" s="5"/>
      <c r="C40" s="1" t="s">
        <v>43</v>
      </c>
      <c r="D40" s="7">
        <v>150000</v>
      </c>
      <c r="E40" s="7">
        <v>8052</v>
      </c>
      <c r="F40" s="7"/>
      <c r="G40" s="7"/>
      <c r="H40" s="30"/>
      <c r="I40" s="31"/>
      <c r="J40" s="19"/>
    </row>
    <row r="41" spans="1:10" ht="12.75">
      <c r="A41" s="5"/>
      <c r="B41" s="5"/>
      <c r="C41" s="10" t="s">
        <v>44</v>
      </c>
      <c r="D41" s="7">
        <v>244750</v>
      </c>
      <c r="E41" s="7">
        <v>125238.42</v>
      </c>
      <c r="F41" s="7"/>
      <c r="G41" s="7"/>
      <c r="H41" s="30">
        <f>SUM(D41)</f>
        <v>244750</v>
      </c>
      <c r="I41" s="31">
        <f>SUM(E41)</f>
        <v>125238.42</v>
      </c>
      <c r="J41" s="19">
        <f t="shared" si="1"/>
        <v>51.1699366700715</v>
      </c>
    </row>
    <row r="42" spans="1:10" ht="38.25">
      <c r="A42" s="12"/>
      <c r="B42" s="12">
        <v>75075</v>
      </c>
      <c r="C42" s="13" t="s">
        <v>50</v>
      </c>
      <c r="D42" s="14">
        <f>SUM(D44,D43)</f>
        <v>119000</v>
      </c>
      <c r="E42" s="14">
        <f>SUM(E44,E43)</f>
        <v>82837.41</v>
      </c>
      <c r="F42" s="14"/>
      <c r="G42" s="14"/>
      <c r="H42" s="30">
        <f>SUM(D42)</f>
        <v>119000</v>
      </c>
      <c r="I42" s="31">
        <f>SUM(E42)</f>
        <v>82837.41</v>
      </c>
      <c r="J42" s="19">
        <f>((I42*100)/H42)</f>
        <v>69.61126890756303</v>
      </c>
    </row>
    <row r="43" spans="1:10" ht="14.25" customHeight="1">
      <c r="A43" s="8"/>
      <c r="B43" s="8"/>
      <c r="C43" s="10" t="s">
        <v>48</v>
      </c>
      <c r="D43" s="11">
        <v>8000</v>
      </c>
      <c r="E43" s="11">
        <v>1170</v>
      </c>
      <c r="F43" s="11"/>
      <c r="G43" s="11"/>
      <c r="H43" s="32"/>
      <c r="I43" s="31"/>
      <c r="J43" s="24"/>
    </row>
    <row r="44" spans="1:10" ht="12.75">
      <c r="A44" s="5"/>
      <c r="B44" s="5"/>
      <c r="C44" s="10" t="s">
        <v>44</v>
      </c>
      <c r="D44" s="7">
        <v>111000</v>
      </c>
      <c r="E44" s="7">
        <v>81667.41</v>
      </c>
      <c r="F44" s="7"/>
      <c r="G44" s="7"/>
      <c r="H44" s="30">
        <f>SUM(D44)</f>
        <v>111000</v>
      </c>
      <c r="I44" s="31">
        <f>SUM(E44)</f>
        <v>81667.41</v>
      </c>
      <c r="J44" s="19">
        <f>((I44*100)/H44)</f>
        <v>73.57424324324325</v>
      </c>
    </row>
    <row r="45" spans="1:10" ht="12.75">
      <c r="A45" s="50"/>
      <c r="B45" s="50">
        <v>75095</v>
      </c>
      <c r="C45" s="52" t="s">
        <v>8</v>
      </c>
      <c r="D45" s="57">
        <f>SUM(D46:D46)</f>
        <v>5800</v>
      </c>
      <c r="E45" s="57">
        <f>SUM(E46:E46)</f>
        <v>2245.16</v>
      </c>
      <c r="F45" s="57"/>
      <c r="G45" s="57"/>
      <c r="H45" s="58">
        <f>D45</f>
        <v>5800</v>
      </c>
      <c r="I45" s="59">
        <f>E45</f>
        <v>2245.16</v>
      </c>
      <c r="J45" s="19">
        <f>((I45*100)/H45)</f>
        <v>38.70965517241379</v>
      </c>
    </row>
    <row r="46" spans="1:10" ht="12.75">
      <c r="A46" s="5"/>
      <c r="B46" s="5"/>
      <c r="C46" s="10" t="s">
        <v>44</v>
      </c>
      <c r="D46" s="7">
        <v>5800</v>
      </c>
      <c r="E46" s="7">
        <v>2245.16</v>
      </c>
      <c r="F46" s="7"/>
      <c r="G46" s="7"/>
      <c r="H46" s="54">
        <f>D46</f>
        <v>5800</v>
      </c>
      <c r="I46" s="55">
        <f>E46</f>
        <v>2245.16</v>
      </c>
      <c r="J46" s="56">
        <f>((I46*100)/H46)</f>
        <v>38.70965517241379</v>
      </c>
    </row>
    <row r="47" spans="1:10" ht="38.25">
      <c r="A47" s="3">
        <v>751</v>
      </c>
      <c r="B47" s="3"/>
      <c r="C47" s="9" t="s">
        <v>35</v>
      </c>
      <c r="D47" s="6"/>
      <c r="E47" s="6"/>
      <c r="F47" s="6">
        <f>SUM(F48,F50,F53)</f>
        <v>15157</v>
      </c>
      <c r="G47" s="6">
        <f>SUM(G48,G50,G53)</f>
        <v>10208</v>
      </c>
      <c r="H47" s="26">
        <f aca="true" t="shared" si="5" ref="H47:H66">SUM(D47,F47)</f>
        <v>15157</v>
      </c>
      <c r="I47" s="27">
        <f aca="true" t="shared" si="6" ref="I47:I66">SUM(E47,G47)</f>
        <v>10208</v>
      </c>
      <c r="J47" s="23">
        <f t="shared" si="1"/>
        <v>67.34841987200633</v>
      </c>
    </row>
    <row r="48" spans="1:10" ht="40.5" customHeight="1">
      <c r="A48" s="12"/>
      <c r="B48" s="12">
        <v>75101</v>
      </c>
      <c r="C48" s="10" t="s">
        <v>35</v>
      </c>
      <c r="D48" s="14"/>
      <c r="E48" s="14"/>
      <c r="F48" s="14">
        <f>SUM(F49)</f>
        <v>816</v>
      </c>
      <c r="G48" s="14">
        <f>SUM(G49)</f>
        <v>0</v>
      </c>
      <c r="H48" s="28">
        <f t="shared" si="5"/>
        <v>816</v>
      </c>
      <c r="I48" s="29">
        <f t="shared" si="6"/>
        <v>0</v>
      </c>
      <c r="J48" s="22">
        <f t="shared" si="1"/>
        <v>0</v>
      </c>
    </row>
    <row r="49" spans="1:10" ht="16.5" customHeight="1">
      <c r="A49" s="12"/>
      <c r="B49" s="12"/>
      <c r="C49" s="1" t="s">
        <v>48</v>
      </c>
      <c r="D49" s="14"/>
      <c r="E49" s="14"/>
      <c r="F49" s="14">
        <v>816</v>
      </c>
      <c r="G49" s="14">
        <v>0</v>
      </c>
      <c r="H49" s="28">
        <f t="shared" si="5"/>
        <v>816</v>
      </c>
      <c r="I49" s="29">
        <f t="shared" si="6"/>
        <v>0</v>
      </c>
      <c r="J49" s="22">
        <f>((I49*100)/H49)</f>
        <v>0</v>
      </c>
    </row>
    <row r="50" spans="1:10" ht="42.75" customHeight="1">
      <c r="A50" s="12"/>
      <c r="B50" s="12">
        <v>75109</v>
      </c>
      <c r="C50" s="1" t="s">
        <v>80</v>
      </c>
      <c r="D50" s="14"/>
      <c r="E50" s="14"/>
      <c r="F50" s="14">
        <f>SUM(F51:F52)</f>
        <v>4133</v>
      </c>
      <c r="G50" s="14">
        <f>SUM(G51:G52)</f>
        <v>0</v>
      </c>
      <c r="H50" s="28">
        <f aca="true" t="shared" si="7" ref="H50:H55">SUM(D50,F50)</f>
        <v>4133</v>
      </c>
      <c r="I50" s="29">
        <f aca="true" t="shared" si="8" ref="I50:I55">SUM(E50,G50)</f>
        <v>0</v>
      </c>
      <c r="J50" s="22">
        <f aca="true" t="shared" si="9" ref="J50:J55">((I50*100)/H50)</f>
        <v>0</v>
      </c>
    </row>
    <row r="51" spans="1:10" ht="14.25" customHeight="1">
      <c r="A51" s="12"/>
      <c r="B51" s="12"/>
      <c r="C51" s="1" t="s">
        <v>48</v>
      </c>
      <c r="D51" s="11"/>
      <c r="E51" s="11"/>
      <c r="F51" s="11">
        <v>400</v>
      </c>
      <c r="G51" s="11">
        <v>0</v>
      </c>
      <c r="H51" s="32">
        <f t="shared" si="7"/>
        <v>400</v>
      </c>
      <c r="I51" s="31">
        <f t="shared" si="8"/>
        <v>0</v>
      </c>
      <c r="J51" s="24">
        <f t="shared" si="9"/>
        <v>0</v>
      </c>
    </row>
    <row r="52" spans="1:10" ht="12.75" customHeight="1">
      <c r="A52" s="12"/>
      <c r="B52" s="12"/>
      <c r="C52" s="1" t="s">
        <v>44</v>
      </c>
      <c r="D52" s="11"/>
      <c r="E52" s="11"/>
      <c r="F52" s="11">
        <v>3733</v>
      </c>
      <c r="G52" s="11">
        <v>0</v>
      </c>
      <c r="H52" s="32">
        <f t="shared" si="7"/>
        <v>3733</v>
      </c>
      <c r="I52" s="31">
        <f t="shared" si="8"/>
        <v>0</v>
      </c>
      <c r="J52" s="24">
        <f t="shared" si="9"/>
        <v>0</v>
      </c>
    </row>
    <row r="53" spans="1:10" ht="16.5" customHeight="1">
      <c r="A53" s="12"/>
      <c r="B53" s="12">
        <v>75113</v>
      </c>
      <c r="C53" s="1" t="s">
        <v>81</v>
      </c>
      <c r="D53" s="14"/>
      <c r="E53" s="14"/>
      <c r="F53" s="14">
        <f>SUM(F54:F55)</f>
        <v>10208</v>
      </c>
      <c r="G53" s="14">
        <f>SUM(G54:G55)</f>
        <v>10208</v>
      </c>
      <c r="H53" s="28">
        <f t="shared" si="7"/>
        <v>10208</v>
      </c>
      <c r="I53" s="29">
        <f t="shared" si="8"/>
        <v>10208</v>
      </c>
      <c r="J53" s="22">
        <f t="shared" si="9"/>
        <v>100</v>
      </c>
    </row>
    <row r="54" spans="1:10" ht="16.5" customHeight="1">
      <c r="A54" s="12"/>
      <c r="B54" s="12"/>
      <c r="C54" s="1" t="s">
        <v>48</v>
      </c>
      <c r="D54" s="11"/>
      <c r="E54" s="11"/>
      <c r="F54" s="11">
        <v>1191.48</v>
      </c>
      <c r="G54" s="11">
        <v>1191.48</v>
      </c>
      <c r="H54" s="32">
        <f t="shared" si="7"/>
        <v>1191.48</v>
      </c>
      <c r="I54" s="31">
        <f t="shared" si="8"/>
        <v>1191.48</v>
      </c>
      <c r="J54" s="24">
        <f t="shared" si="9"/>
        <v>100</v>
      </c>
    </row>
    <row r="55" spans="1:10" ht="16.5" customHeight="1">
      <c r="A55" s="12"/>
      <c r="B55" s="12"/>
      <c r="C55" s="1" t="s">
        <v>44</v>
      </c>
      <c r="D55" s="11"/>
      <c r="E55" s="11"/>
      <c r="F55" s="11">
        <v>9016.52</v>
      </c>
      <c r="G55" s="11">
        <v>9016.52</v>
      </c>
      <c r="H55" s="32">
        <f t="shared" si="7"/>
        <v>9016.52</v>
      </c>
      <c r="I55" s="31">
        <f t="shared" si="8"/>
        <v>9016.52</v>
      </c>
      <c r="J55" s="24">
        <f t="shared" si="9"/>
        <v>100</v>
      </c>
    </row>
    <row r="56" spans="1:10" ht="40.5" customHeight="1">
      <c r="A56" s="3">
        <v>754</v>
      </c>
      <c r="B56" s="3"/>
      <c r="C56" s="9" t="s">
        <v>37</v>
      </c>
      <c r="D56" s="6">
        <f>SUM(D59,D57,D65)</f>
        <v>320000</v>
      </c>
      <c r="E56" s="6">
        <f>SUM(E59,E57,E65)</f>
        <v>77410.23</v>
      </c>
      <c r="F56" s="6">
        <f>SUM(F63)</f>
        <v>600</v>
      </c>
      <c r="G56" s="6">
        <f>SUM(G59,G63)</f>
        <v>0</v>
      </c>
      <c r="H56" s="26">
        <f t="shared" si="5"/>
        <v>320600</v>
      </c>
      <c r="I56" s="27">
        <f t="shared" si="6"/>
        <v>77410.23</v>
      </c>
      <c r="J56" s="23">
        <f t="shared" si="1"/>
        <v>24.145424204616344</v>
      </c>
    </row>
    <row r="57" spans="1:10" ht="24.75" customHeight="1">
      <c r="A57" s="12"/>
      <c r="B57" s="12">
        <v>75404</v>
      </c>
      <c r="C57" s="13" t="s">
        <v>82</v>
      </c>
      <c r="D57" s="14">
        <f>D58</f>
        <v>4800</v>
      </c>
      <c r="E57" s="14">
        <f>E58</f>
        <v>4800</v>
      </c>
      <c r="F57" s="14"/>
      <c r="G57" s="14"/>
      <c r="H57" s="26">
        <f t="shared" si="5"/>
        <v>4800</v>
      </c>
      <c r="I57" s="27">
        <f t="shared" si="6"/>
        <v>4800</v>
      </c>
      <c r="J57" s="23">
        <f>((I57*100)/H57)</f>
        <v>100</v>
      </c>
    </row>
    <row r="58" spans="1:11" ht="13.5" customHeight="1">
      <c r="A58" s="8"/>
      <c r="B58" s="8"/>
      <c r="C58" s="10" t="s">
        <v>44</v>
      </c>
      <c r="D58" s="11">
        <v>4800</v>
      </c>
      <c r="E58" s="11">
        <v>4800</v>
      </c>
      <c r="F58" s="11"/>
      <c r="G58" s="11"/>
      <c r="H58" s="26">
        <f t="shared" si="5"/>
        <v>4800</v>
      </c>
      <c r="I58" s="27">
        <f t="shared" si="6"/>
        <v>4800</v>
      </c>
      <c r="J58" s="23">
        <f t="shared" si="1"/>
        <v>100</v>
      </c>
      <c r="K58" s="48"/>
    </row>
    <row r="59" spans="1:10" ht="26.25" customHeight="1">
      <c r="A59" s="12"/>
      <c r="B59" s="12">
        <v>75412</v>
      </c>
      <c r="C59" s="13" t="s">
        <v>51</v>
      </c>
      <c r="D59" s="14">
        <f>SUM(D60:D62)</f>
        <v>295200</v>
      </c>
      <c r="E59" s="14">
        <f>SUM(E60:E62)</f>
        <v>72610.23</v>
      </c>
      <c r="F59" s="14">
        <f>SUM(F60:F62)</f>
        <v>0</v>
      </c>
      <c r="G59" s="14">
        <f>SUM(G60:G62)</f>
        <v>0</v>
      </c>
      <c r="H59" s="28">
        <f t="shared" si="5"/>
        <v>295200</v>
      </c>
      <c r="I59" s="29">
        <f t="shared" si="6"/>
        <v>72610.23</v>
      </c>
      <c r="J59" s="22">
        <f>((I59*100)/H59)</f>
        <v>24.59696138211382</v>
      </c>
    </row>
    <row r="60" spans="1:10" ht="17.25" customHeight="1">
      <c r="A60" s="3"/>
      <c r="B60" s="3"/>
      <c r="C60" s="1" t="s">
        <v>48</v>
      </c>
      <c r="D60" s="11">
        <v>30000</v>
      </c>
      <c r="E60" s="11">
        <v>12128.4</v>
      </c>
      <c r="F60" s="11"/>
      <c r="G60" s="11"/>
      <c r="H60" s="32">
        <f t="shared" si="5"/>
        <v>30000</v>
      </c>
      <c r="I60" s="31">
        <f t="shared" si="6"/>
        <v>12128.4</v>
      </c>
      <c r="J60" s="24">
        <f>((I60*100)/H60)</f>
        <v>40.428</v>
      </c>
    </row>
    <row r="61" spans="1:10" ht="17.25" customHeight="1">
      <c r="A61" s="3"/>
      <c r="B61" s="3"/>
      <c r="C61" s="1" t="s">
        <v>43</v>
      </c>
      <c r="D61" s="11">
        <v>150000</v>
      </c>
      <c r="E61" s="11">
        <v>3743.99</v>
      </c>
      <c r="F61" s="11"/>
      <c r="G61" s="11"/>
      <c r="H61" s="32"/>
      <c r="I61" s="31"/>
      <c r="J61" s="24"/>
    </row>
    <row r="62" spans="1:10" ht="16.5" customHeight="1">
      <c r="A62" s="3"/>
      <c r="B62" s="3"/>
      <c r="C62" s="10" t="s">
        <v>44</v>
      </c>
      <c r="D62" s="11">
        <v>115200</v>
      </c>
      <c r="E62" s="11">
        <v>56737.84</v>
      </c>
      <c r="F62" s="11"/>
      <c r="G62" s="11"/>
      <c r="H62" s="32">
        <f t="shared" si="5"/>
        <v>115200</v>
      </c>
      <c r="I62" s="31">
        <f t="shared" si="6"/>
        <v>56737.84</v>
      </c>
      <c r="J62" s="24">
        <f>((I62*100)/H62)</f>
        <v>49.25159722222222</v>
      </c>
    </row>
    <row r="63" spans="1:10" ht="12.75">
      <c r="A63" s="12"/>
      <c r="B63" s="12">
        <v>75414</v>
      </c>
      <c r="C63" s="13" t="s">
        <v>36</v>
      </c>
      <c r="D63" s="14"/>
      <c r="E63" s="14"/>
      <c r="F63" s="14">
        <f>SUM(F64:F64)</f>
        <v>600</v>
      </c>
      <c r="G63" s="14">
        <f>SUM(G64:G64)</f>
        <v>0</v>
      </c>
      <c r="H63" s="28">
        <f t="shared" si="5"/>
        <v>600</v>
      </c>
      <c r="I63" s="29">
        <f t="shared" si="6"/>
        <v>0</v>
      </c>
      <c r="J63" s="22">
        <f t="shared" si="1"/>
        <v>0</v>
      </c>
    </row>
    <row r="64" spans="1:10" ht="14.25" customHeight="1">
      <c r="A64" s="8"/>
      <c r="B64" s="8"/>
      <c r="C64" s="10" t="s">
        <v>44</v>
      </c>
      <c r="D64" s="11"/>
      <c r="E64" s="11"/>
      <c r="F64" s="11">
        <v>600</v>
      </c>
      <c r="G64" s="11">
        <v>0</v>
      </c>
      <c r="H64" s="30">
        <f t="shared" si="5"/>
        <v>600</v>
      </c>
      <c r="I64" s="31">
        <f t="shared" si="6"/>
        <v>0</v>
      </c>
      <c r="J64" s="19">
        <f t="shared" si="1"/>
        <v>0</v>
      </c>
    </row>
    <row r="65" spans="1:10" ht="14.25" customHeight="1">
      <c r="A65" s="50"/>
      <c r="B65" s="50">
        <v>75421</v>
      </c>
      <c r="C65" s="52" t="s">
        <v>75</v>
      </c>
      <c r="D65" s="57">
        <f>D66</f>
        <v>20000</v>
      </c>
      <c r="E65" s="57">
        <f>E66</f>
        <v>0</v>
      </c>
      <c r="F65" s="57"/>
      <c r="G65" s="57"/>
      <c r="H65" s="58">
        <f t="shared" si="5"/>
        <v>20000</v>
      </c>
      <c r="I65" s="59">
        <f t="shared" si="6"/>
        <v>0</v>
      </c>
      <c r="J65" s="60">
        <f t="shared" si="1"/>
        <v>0</v>
      </c>
    </row>
    <row r="66" spans="1:10" ht="14.25" customHeight="1">
      <c r="A66" s="8"/>
      <c r="B66" s="8"/>
      <c r="C66" s="10" t="s">
        <v>44</v>
      </c>
      <c r="D66" s="11">
        <v>20000</v>
      </c>
      <c r="E66" s="11">
        <v>0</v>
      </c>
      <c r="F66" s="11"/>
      <c r="G66" s="11"/>
      <c r="H66" s="30">
        <f t="shared" si="5"/>
        <v>20000</v>
      </c>
      <c r="I66" s="31">
        <f t="shared" si="6"/>
        <v>0</v>
      </c>
      <c r="J66" s="19">
        <f t="shared" si="1"/>
        <v>0</v>
      </c>
    </row>
    <row r="67" spans="1:10" ht="40.5" customHeight="1">
      <c r="A67" s="3">
        <v>756</v>
      </c>
      <c r="B67" s="3"/>
      <c r="C67" s="9" t="s">
        <v>20</v>
      </c>
      <c r="D67" s="6">
        <f>SUM(D68)</f>
        <v>60000</v>
      </c>
      <c r="E67" s="6">
        <f>SUM(E68)</f>
        <v>24752.58</v>
      </c>
      <c r="F67" s="7"/>
      <c r="G67" s="7"/>
      <c r="H67" s="26">
        <f aca="true" t="shared" si="10" ref="H67:H78">SUM(D67)</f>
        <v>60000</v>
      </c>
      <c r="I67" s="27">
        <f aca="true" t="shared" si="11" ref="I67:I73">SUM(E67)</f>
        <v>24752.58</v>
      </c>
      <c r="J67" s="19">
        <f t="shared" si="1"/>
        <v>41.2543</v>
      </c>
    </row>
    <row r="68" spans="1:10" ht="17.25" customHeight="1">
      <c r="A68" s="12"/>
      <c r="B68" s="12">
        <v>75647</v>
      </c>
      <c r="C68" s="13" t="s">
        <v>52</v>
      </c>
      <c r="D68" s="14">
        <f>SUM(D69:D70)</f>
        <v>60000</v>
      </c>
      <c r="E68" s="14">
        <f>SUM(E69:E70)</f>
        <v>24752.58</v>
      </c>
      <c r="F68" s="7"/>
      <c r="G68" s="7"/>
      <c r="H68" s="28">
        <f t="shared" si="10"/>
        <v>60000</v>
      </c>
      <c r="I68" s="29">
        <f t="shared" si="11"/>
        <v>24752.58</v>
      </c>
      <c r="J68" s="22">
        <f t="shared" si="1"/>
        <v>41.2543</v>
      </c>
    </row>
    <row r="69" spans="1:10" ht="17.25" customHeight="1">
      <c r="A69" s="12"/>
      <c r="B69" s="12"/>
      <c r="C69" s="1" t="s">
        <v>48</v>
      </c>
      <c r="D69" s="11">
        <v>21000</v>
      </c>
      <c r="E69" s="11">
        <v>12281.4</v>
      </c>
      <c r="F69" s="11"/>
      <c r="G69" s="11"/>
      <c r="H69" s="28">
        <f t="shared" si="10"/>
        <v>21000</v>
      </c>
      <c r="I69" s="29">
        <f>SUM(E69)</f>
        <v>12281.4</v>
      </c>
      <c r="J69" s="22">
        <f>((I69*100)/H69)</f>
        <v>58.48285714285714</v>
      </c>
    </row>
    <row r="70" spans="1:10" ht="12.75">
      <c r="A70" s="5"/>
      <c r="B70" s="5"/>
      <c r="C70" s="10" t="s">
        <v>44</v>
      </c>
      <c r="D70" s="7">
        <v>39000</v>
      </c>
      <c r="E70" s="7">
        <v>12471.18</v>
      </c>
      <c r="F70" s="7"/>
      <c r="G70" s="7"/>
      <c r="H70" s="30">
        <f t="shared" si="10"/>
        <v>39000</v>
      </c>
      <c r="I70" s="31">
        <f t="shared" si="11"/>
        <v>12471.18</v>
      </c>
      <c r="J70" s="19">
        <f t="shared" si="1"/>
        <v>31.977384615384615</v>
      </c>
    </row>
    <row r="71" spans="1:10" ht="25.5">
      <c r="A71" s="3">
        <v>757</v>
      </c>
      <c r="B71" s="3"/>
      <c r="C71" s="9" t="s">
        <v>53</v>
      </c>
      <c r="D71" s="6">
        <f>SUM(D72)</f>
        <v>83950</v>
      </c>
      <c r="E71" s="6">
        <f>SUM(E72)</f>
        <v>49081.83</v>
      </c>
      <c r="F71" s="7"/>
      <c r="G71" s="7"/>
      <c r="H71" s="26">
        <f t="shared" si="10"/>
        <v>83950</v>
      </c>
      <c r="I71" s="27">
        <f t="shared" si="11"/>
        <v>49081.83</v>
      </c>
      <c r="J71" s="23">
        <f t="shared" si="1"/>
        <v>58.46555092316855</v>
      </c>
    </row>
    <row r="72" spans="1:10" ht="38.25" customHeight="1">
      <c r="A72" s="12"/>
      <c r="B72" s="12">
        <v>75702</v>
      </c>
      <c r="C72" s="13" t="s">
        <v>54</v>
      </c>
      <c r="D72" s="14">
        <f>SUM(D73)</f>
        <v>83950</v>
      </c>
      <c r="E72" s="14">
        <f>SUM(E73)</f>
        <v>49081.83</v>
      </c>
      <c r="F72" s="7"/>
      <c r="G72" s="7"/>
      <c r="H72" s="28">
        <f t="shared" si="10"/>
        <v>83950</v>
      </c>
      <c r="I72" s="29">
        <f t="shared" si="11"/>
        <v>49081.83</v>
      </c>
      <c r="J72" s="22">
        <f t="shared" si="1"/>
        <v>58.46555092316855</v>
      </c>
    </row>
    <row r="73" spans="1:10" ht="25.5">
      <c r="A73" s="5"/>
      <c r="B73" s="5"/>
      <c r="C73" s="1" t="s">
        <v>53</v>
      </c>
      <c r="D73" s="7">
        <v>83950</v>
      </c>
      <c r="E73" s="7">
        <v>49081.83</v>
      </c>
      <c r="F73" s="7"/>
      <c r="G73" s="7"/>
      <c r="H73" s="30">
        <f t="shared" si="10"/>
        <v>83950</v>
      </c>
      <c r="I73" s="31">
        <f t="shared" si="11"/>
        <v>49081.83</v>
      </c>
      <c r="J73" s="19">
        <f t="shared" si="1"/>
        <v>58.46555092316855</v>
      </c>
    </row>
    <row r="74" spans="1:10" ht="12.75">
      <c r="A74" s="3">
        <v>758</v>
      </c>
      <c r="B74" s="3"/>
      <c r="C74" s="9" t="s">
        <v>84</v>
      </c>
      <c r="D74" s="6">
        <f>SUM(D75,D77)</f>
        <v>56000</v>
      </c>
      <c r="E74" s="6">
        <f>SUM(E75,E77)</f>
        <v>280.7</v>
      </c>
      <c r="F74" s="6"/>
      <c r="G74" s="6"/>
      <c r="H74" s="26">
        <f t="shared" si="10"/>
        <v>56000</v>
      </c>
      <c r="I74" s="27">
        <f>SUM(E74)</f>
        <v>280.7</v>
      </c>
      <c r="J74" s="23">
        <f aca="true" t="shared" si="12" ref="J74:J83">((I74*100)/H74)</f>
        <v>0.50125</v>
      </c>
    </row>
    <row r="75" spans="1:10" ht="25.5">
      <c r="A75" s="12"/>
      <c r="B75" s="12">
        <v>75814</v>
      </c>
      <c r="C75" s="13" t="s">
        <v>83</v>
      </c>
      <c r="D75" s="14">
        <f>D76</f>
        <v>6000</v>
      </c>
      <c r="E75" s="14">
        <f>E76</f>
        <v>280.7</v>
      </c>
      <c r="F75" s="14"/>
      <c r="G75" s="14"/>
      <c r="H75" s="30">
        <f t="shared" si="10"/>
        <v>6000</v>
      </c>
      <c r="I75" s="31">
        <f>SUM(E75)</f>
        <v>280.7</v>
      </c>
      <c r="J75" s="19">
        <f t="shared" si="12"/>
        <v>4.678333333333334</v>
      </c>
    </row>
    <row r="76" spans="1:10" ht="12.75">
      <c r="A76" s="5"/>
      <c r="B76" s="5"/>
      <c r="C76" s="1" t="s">
        <v>44</v>
      </c>
      <c r="D76" s="7">
        <v>6000</v>
      </c>
      <c r="E76" s="7">
        <v>280.7</v>
      </c>
      <c r="F76" s="7"/>
      <c r="G76" s="7"/>
      <c r="H76" s="30">
        <f t="shared" si="10"/>
        <v>6000</v>
      </c>
      <c r="I76" s="31">
        <f>SUM(E76)</f>
        <v>280.7</v>
      </c>
      <c r="J76" s="19">
        <f t="shared" si="12"/>
        <v>4.678333333333334</v>
      </c>
    </row>
    <row r="77" spans="1:10" ht="15.75" customHeight="1">
      <c r="A77" s="12"/>
      <c r="B77" s="12">
        <v>75818</v>
      </c>
      <c r="C77" s="13" t="s">
        <v>85</v>
      </c>
      <c r="D77" s="14">
        <f>D78</f>
        <v>50000</v>
      </c>
      <c r="E77" s="14">
        <f>E78</f>
        <v>0</v>
      </c>
      <c r="F77" s="14"/>
      <c r="G77" s="14"/>
      <c r="H77" s="30">
        <f t="shared" si="10"/>
        <v>50000</v>
      </c>
      <c r="I77" s="31">
        <f>SUM(E77)</f>
        <v>0</v>
      </c>
      <c r="J77" s="19">
        <f t="shared" si="12"/>
        <v>0</v>
      </c>
    </row>
    <row r="78" spans="1:10" ht="12.75">
      <c r="A78" s="5"/>
      <c r="B78" s="5"/>
      <c r="C78" s="1" t="s">
        <v>44</v>
      </c>
      <c r="D78" s="7">
        <v>50000</v>
      </c>
      <c r="E78" s="7">
        <v>0</v>
      </c>
      <c r="F78" s="7"/>
      <c r="G78" s="7"/>
      <c r="H78" s="30">
        <f t="shared" si="10"/>
        <v>50000</v>
      </c>
      <c r="I78" s="31">
        <f>SUM(E78)</f>
        <v>0</v>
      </c>
      <c r="J78" s="19">
        <f t="shared" si="12"/>
        <v>0</v>
      </c>
    </row>
    <row r="79" spans="1:10" ht="16.5" customHeight="1">
      <c r="A79" s="3">
        <v>801</v>
      </c>
      <c r="B79" s="3"/>
      <c r="C79" s="9" t="s">
        <v>21</v>
      </c>
      <c r="D79" s="6">
        <f>SUM(D80,D84,D88,D90,D93,D96,D102,D99)</f>
        <v>3824680</v>
      </c>
      <c r="E79" s="6">
        <f>SUM(E80,E84,E88,E90,E93,E96,E102,E99)</f>
        <v>1832187.9799999997</v>
      </c>
      <c r="F79" s="7"/>
      <c r="G79" s="7"/>
      <c r="H79" s="26">
        <f aca="true" t="shared" si="13" ref="H79:I83">SUM(D79)</f>
        <v>3824680</v>
      </c>
      <c r="I79" s="27">
        <f t="shared" si="13"/>
        <v>1832187.9799999997</v>
      </c>
      <c r="J79" s="23">
        <f t="shared" si="12"/>
        <v>47.904347030339785</v>
      </c>
    </row>
    <row r="80" spans="1:10" ht="14.25" customHeight="1">
      <c r="A80" s="12"/>
      <c r="B80" s="12">
        <v>80101</v>
      </c>
      <c r="C80" s="13" t="s">
        <v>22</v>
      </c>
      <c r="D80" s="14">
        <f>SUM(D81:D83)</f>
        <v>1974141</v>
      </c>
      <c r="E80" s="14">
        <f>SUM(E81:E83)</f>
        <v>950805.0299999999</v>
      </c>
      <c r="F80" s="7"/>
      <c r="G80" s="7"/>
      <c r="H80" s="28">
        <f t="shared" si="13"/>
        <v>1974141</v>
      </c>
      <c r="I80" s="29">
        <f t="shared" si="13"/>
        <v>950805.0299999999</v>
      </c>
      <c r="J80" s="22">
        <f t="shared" si="12"/>
        <v>48.16297468113979</v>
      </c>
    </row>
    <row r="81" spans="1:10" ht="15.75" customHeight="1">
      <c r="A81" s="5"/>
      <c r="B81" s="5"/>
      <c r="C81" s="1" t="s">
        <v>48</v>
      </c>
      <c r="D81" s="7">
        <v>1326146</v>
      </c>
      <c r="E81" s="7">
        <v>683956.82</v>
      </c>
      <c r="F81" s="7"/>
      <c r="G81" s="7"/>
      <c r="H81" s="30">
        <f t="shared" si="13"/>
        <v>1326146</v>
      </c>
      <c r="I81" s="31">
        <f t="shared" si="13"/>
        <v>683956.82</v>
      </c>
      <c r="J81" s="19">
        <f t="shared" si="12"/>
        <v>51.574775326396946</v>
      </c>
    </row>
    <row r="82" spans="1:10" ht="12.75">
      <c r="A82" s="5"/>
      <c r="B82" s="5"/>
      <c r="C82" s="10" t="s">
        <v>44</v>
      </c>
      <c r="D82" s="7">
        <v>423995</v>
      </c>
      <c r="E82" s="7">
        <v>150917.59</v>
      </c>
      <c r="F82" s="7"/>
      <c r="G82" s="14"/>
      <c r="H82" s="30">
        <f t="shared" si="13"/>
        <v>423995</v>
      </c>
      <c r="I82" s="31">
        <f t="shared" si="13"/>
        <v>150917.59</v>
      </c>
      <c r="J82" s="19">
        <f t="shared" si="12"/>
        <v>35.594190969233125</v>
      </c>
    </row>
    <row r="83" spans="1:10" ht="12.75">
      <c r="A83" s="5"/>
      <c r="B83" s="5"/>
      <c r="C83" s="1" t="s">
        <v>55</v>
      </c>
      <c r="D83" s="7">
        <v>224000</v>
      </c>
      <c r="E83" s="7">
        <v>115930.62</v>
      </c>
      <c r="F83" s="7"/>
      <c r="G83" s="7"/>
      <c r="H83" s="30">
        <f t="shared" si="13"/>
        <v>224000</v>
      </c>
      <c r="I83" s="31">
        <f t="shared" si="13"/>
        <v>115930.62</v>
      </c>
      <c r="J83" s="19">
        <f t="shared" si="12"/>
        <v>51.75474107142857</v>
      </c>
    </row>
    <row r="84" spans="1:10" ht="38.25">
      <c r="A84" s="12"/>
      <c r="B84" s="12">
        <v>80103</v>
      </c>
      <c r="C84" s="13" t="s">
        <v>56</v>
      </c>
      <c r="D84" s="14">
        <f>SUM(D85:D87)</f>
        <v>178112</v>
      </c>
      <c r="E84" s="14">
        <f>SUM(E85:E87)</f>
        <v>85285.87</v>
      </c>
      <c r="F84" s="14">
        <f>SUM(F85:F87)</f>
        <v>0</v>
      </c>
      <c r="G84" s="14">
        <f>SUM(G85:G87)</f>
        <v>0</v>
      </c>
      <c r="H84" s="30">
        <f aca="true" t="shared" si="14" ref="H84:H104">SUM(D84)</f>
        <v>178112</v>
      </c>
      <c r="I84" s="31">
        <f aca="true" t="shared" si="15" ref="I84:I104">SUM(E84)</f>
        <v>85285.87</v>
      </c>
      <c r="J84" s="19">
        <f aca="true" t="shared" si="16" ref="J84:J104">((I84*100)/H84)</f>
        <v>47.88328130614445</v>
      </c>
    </row>
    <row r="85" spans="1:10" ht="15.75" customHeight="1">
      <c r="A85" s="5"/>
      <c r="B85" s="5"/>
      <c r="C85" s="1" t="s">
        <v>48</v>
      </c>
      <c r="D85" s="7">
        <v>101690</v>
      </c>
      <c r="E85" s="7">
        <v>48790.24</v>
      </c>
      <c r="F85" s="7"/>
      <c r="G85" s="7"/>
      <c r="H85" s="30">
        <f t="shared" si="14"/>
        <v>101690</v>
      </c>
      <c r="I85" s="31">
        <f t="shared" si="15"/>
        <v>48790.24</v>
      </c>
      <c r="J85" s="19">
        <f t="shared" si="16"/>
        <v>47.97938833710296</v>
      </c>
    </row>
    <row r="86" spans="1:10" ht="12.75">
      <c r="A86" s="5"/>
      <c r="B86" s="5"/>
      <c r="C86" s="10" t="s">
        <v>44</v>
      </c>
      <c r="D86" s="7">
        <v>22422</v>
      </c>
      <c r="E86" s="7">
        <v>9827.19</v>
      </c>
      <c r="F86" s="7"/>
      <c r="G86" s="7"/>
      <c r="H86" s="30">
        <f t="shared" si="14"/>
        <v>22422</v>
      </c>
      <c r="I86" s="31">
        <f t="shared" si="15"/>
        <v>9827.19</v>
      </c>
      <c r="J86" s="19">
        <f t="shared" si="16"/>
        <v>43.828338239229325</v>
      </c>
    </row>
    <row r="87" spans="1:10" ht="12.75">
      <c r="A87" s="5"/>
      <c r="B87" s="5"/>
      <c r="C87" s="1" t="s">
        <v>55</v>
      </c>
      <c r="D87" s="7">
        <v>54000</v>
      </c>
      <c r="E87" s="7">
        <v>26668.44</v>
      </c>
      <c r="F87" s="7"/>
      <c r="G87" s="7"/>
      <c r="H87" s="30">
        <f t="shared" si="14"/>
        <v>54000</v>
      </c>
      <c r="I87" s="31">
        <f t="shared" si="15"/>
        <v>26668.44</v>
      </c>
      <c r="J87" s="19">
        <f t="shared" si="16"/>
        <v>49.386</v>
      </c>
    </row>
    <row r="88" spans="1:10" ht="12.75">
      <c r="A88" s="12"/>
      <c r="B88" s="12">
        <v>80104</v>
      </c>
      <c r="C88" s="13" t="s">
        <v>57</v>
      </c>
      <c r="D88" s="14">
        <f>SUM(D89)</f>
        <v>137400</v>
      </c>
      <c r="E88" s="14">
        <f>SUM(E89)</f>
        <v>76853.5</v>
      </c>
      <c r="F88" s="14"/>
      <c r="G88" s="14"/>
      <c r="H88" s="30">
        <f t="shared" si="14"/>
        <v>137400</v>
      </c>
      <c r="I88" s="31">
        <f t="shared" si="15"/>
        <v>76853.5</v>
      </c>
      <c r="J88" s="19">
        <f t="shared" si="16"/>
        <v>55.93413391557496</v>
      </c>
    </row>
    <row r="89" spans="1:10" ht="12.75">
      <c r="A89" s="5"/>
      <c r="B89" s="5"/>
      <c r="C89" s="1" t="s">
        <v>55</v>
      </c>
      <c r="D89" s="7">
        <v>137400</v>
      </c>
      <c r="E89" s="7">
        <v>76853.5</v>
      </c>
      <c r="F89" s="7"/>
      <c r="G89" s="7"/>
      <c r="H89" s="30">
        <f t="shared" si="14"/>
        <v>137400</v>
      </c>
      <c r="I89" s="31">
        <f t="shared" si="15"/>
        <v>76853.5</v>
      </c>
      <c r="J89" s="19">
        <f t="shared" si="16"/>
        <v>55.93413391557496</v>
      </c>
    </row>
    <row r="90" spans="1:10" ht="12.75">
      <c r="A90" s="12"/>
      <c r="B90" s="12">
        <v>80110</v>
      </c>
      <c r="C90" s="13" t="s">
        <v>58</v>
      </c>
      <c r="D90" s="14">
        <f>SUM(D91:D92)</f>
        <v>1059000</v>
      </c>
      <c r="E90" s="14">
        <f>SUM(E91:E92)</f>
        <v>495344.53</v>
      </c>
      <c r="F90" s="14"/>
      <c r="G90" s="14"/>
      <c r="H90" s="30">
        <f t="shared" si="14"/>
        <v>1059000</v>
      </c>
      <c r="I90" s="31">
        <f t="shared" si="15"/>
        <v>495344.53</v>
      </c>
      <c r="J90" s="19">
        <f t="shared" si="16"/>
        <v>46.77474315391879</v>
      </c>
    </row>
    <row r="91" spans="1:10" ht="16.5" customHeight="1">
      <c r="A91" s="5"/>
      <c r="B91" s="5"/>
      <c r="C91" s="1" t="s">
        <v>48</v>
      </c>
      <c r="D91" s="7">
        <v>906531</v>
      </c>
      <c r="E91" s="7">
        <v>407830.58</v>
      </c>
      <c r="F91" s="7"/>
      <c r="G91" s="7"/>
      <c r="H91" s="30">
        <f t="shared" si="14"/>
        <v>906531</v>
      </c>
      <c r="I91" s="31">
        <f t="shared" si="15"/>
        <v>407830.58</v>
      </c>
      <c r="J91" s="19">
        <f t="shared" si="16"/>
        <v>44.98804563771123</v>
      </c>
    </row>
    <row r="92" spans="1:10" ht="12.75">
      <c r="A92" s="5"/>
      <c r="B92" s="5"/>
      <c r="C92" s="10" t="s">
        <v>44</v>
      </c>
      <c r="D92" s="7">
        <v>152469</v>
      </c>
      <c r="E92" s="7">
        <v>87513.95</v>
      </c>
      <c r="F92" s="7"/>
      <c r="G92" s="7"/>
      <c r="H92" s="30">
        <f t="shared" si="14"/>
        <v>152469</v>
      </c>
      <c r="I92" s="31">
        <f t="shared" si="15"/>
        <v>87513.95</v>
      </c>
      <c r="J92" s="19">
        <f t="shared" si="16"/>
        <v>57.39786448392788</v>
      </c>
    </row>
    <row r="93" spans="1:10" ht="12.75">
      <c r="A93" s="12"/>
      <c r="B93" s="12">
        <v>80113</v>
      </c>
      <c r="C93" s="13" t="s">
        <v>59</v>
      </c>
      <c r="D93" s="14">
        <f>SUM(D94:D95)</f>
        <v>160432</v>
      </c>
      <c r="E93" s="14">
        <f>SUM(E94:E95)</f>
        <v>78628.75</v>
      </c>
      <c r="F93" s="14"/>
      <c r="G93" s="14"/>
      <c r="H93" s="30">
        <f t="shared" si="14"/>
        <v>160432</v>
      </c>
      <c r="I93" s="31">
        <f t="shared" si="15"/>
        <v>78628.75</v>
      </c>
      <c r="J93" s="19">
        <f t="shared" si="16"/>
        <v>49.01064002194076</v>
      </c>
    </row>
    <row r="94" spans="1:10" ht="12.75" customHeight="1">
      <c r="A94" s="5"/>
      <c r="B94" s="5"/>
      <c r="C94" s="1" t="s">
        <v>48</v>
      </c>
      <c r="D94" s="7">
        <v>20000</v>
      </c>
      <c r="E94" s="7">
        <v>10370.06</v>
      </c>
      <c r="F94" s="7"/>
      <c r="G94" s="7"/>
      <c r="H94" s="30">
        <f t="shared" si="14"/>
        <v>20000</v>
      </c>
      <c r="I94" s="31">
        <f t="shared" si="15"/>
        <v>10370.06</v>
      </c>
      <c r="J94" s="19">
        <f t="shared" si="16"/>
        <v>51.8503</v>
      </c>
    </row>
    <row r="95" spans="1:10" ht="12.75">
      <c r="A95" s="5"/>
      <c r="B95" s="5"/>
      <c r="C95" s="10" t="s">
        <v>44</v>
      </c>
      <c r="D95" s="7">
        <v>140432</v>
      </c>
      <c r="E95" s="7">
        <v>68258.69</v>
      </c>
      <c r="F95" s="7"/>
      <c r="G95" s="7"/>
      <c r="H95" s="30">
        <f t="shared" si="14"/>
        <v>140432</v>
      </c>
      <c r="I95" s="31">
        <f t="shared" si="15"/>
        <v>68258.69</v>
      </c>
      <c r="J95" s="19">
        <f t="shared" si="16"/>
        <v>48.6062222285519</v>
      </c>
    </row>
    <row r="96" spans="1:10" ht="25.5">
      <c r="A96" s="12"/>
      <c r="B96" s="12">
        <v>80146</v>
      </c>
      <c r="C96" s="13" t="s">
        <v>60</v>
      </c>
      <c r="D96" s="14">
        <f>SUM(D98,D97)</f>
        <v>16285</v>
      </c>
      <c r="E96" s="14">
        <f>SUM(E98,E97)</f>
        <v>3637.63</v>
      </c>
      <c r="F96" s="14">
        <f>SUM(F98,F97)</f>
        <v>0</v>
      </c>
      <c r="G96" s="14">
        <f>SUM(G98,G97)</f>
        <v>0</v>
      </c>
      <c r="H96" s="30">
        <f t="shared" si="14"/>
        <v>16285</v>
      </c>
      <c r="I96" s="31">
        <f t="shared" si="15"/>
        <v>3637.63</v>
      </c>
      <c r="J96" s="19">
        <f t="shared" si="16"/>
        <v>22.337304267731042</v>
      </c>
    </row>
    <row r="97" spans="1:10" ht="15" customHeight="1">
      <c r="A97" s="8"/>
      <c r="B97" s="8"/>
      <c r="C97" s="10" t="s">
        <v>48</v>
      </c>
      <c r="D97" s="11">
        <v>5500</v>
      </c>
      <c r="E97" s="11">
        <v>0</v>
      </c>
      <c r="F97" s="11"/>
      <c r="G97" s="11"/>
      <c r="H97" s="30">
        <f>SUM(D97)</f>
        <v>5500</v>
      </c>
      <c r="I97" s="31">
        <f>SUM(E97)</f>
        <v>0</v>
      </c>
      <c r="J97" s="19">
        <f>((I97*100)/H97)</f>
        <v>0</v>
      </c>
    </row>
    <row r="98" spans="1:10" ht="12.75">
      <c r="A98" s="5"/>
      <c r="B98" s="5"/>
      <c r="C98" s="10" t="s">
        <v>44</v>
      </c>
      <c r="D98" s="7">
        <v>10785</v>
      </c>
      <c r="E98" s="7">
        <v>3637.63</v>
      </c>
      <c r="F98" s="7"/>
      <c r="G98" s="7"/>
      <c r="H98" s="30">
        <f t="shared" si="14"/>
        <v>10785</v>
      </c>
      <c r="I98" s="31">
        <f t="shared" si="15"/>
        <v>3637.63</v>
      </c>
      <c r="J98" s="19">
        <f t="shared" si="16"/>
        <v>33.72860454334724</v>
      </c>
    </row>
    <row r="99" spans="1:10" ht="12.75">
      <c r="A99" s="5"/>
      <c r="B99" s="50">
        <v>80148</v>
      </c>
      <c r="C99" s="52" t="s">
        <v>76</v>
      </c>
      <c r="D99" s="57">
        <f>SUM(D100:D101)</f>
        <v>170000</v>
      </c>
      <c r="E99" s="57">
        <f>SUM(E100:E101)</f>
        <v>81294.48</v>
      </c>
      <c r="F99" s="57"/>
      <c r="G99" s="57"/>
      <c r="H99" s="30">
        <f t="shared" si="14"/>
        <v>170000</v>
      </c>
      <c r="I99" s="31">
        <f t="shared" si="15"/>
        <v>81294.48</v>
      </c>
      <c r="J99" s="19">
        <f t="shared" si="16"/>
        <v>47.82028235294118</v>
      </c>
    </row>
    <row r="100" spans="1:10" ht="12.75">
      <c r="A100" s="5"/>
      <c r="B100" s="5"/>
      <c r="C100" s="10" t="s">
        <v>44</v>
      </c>
      <c r="D100" s="7">
        <v>108500</v>
      </c>
      <c r="E100" s="7">
        <v>50201.68</v>
      </c>
      <c r="F100" s="7"/>
      <c r="G100" s="7"/>
      <c r="H100" s="30">
        <f t="shared" si="14"/>
        <v>108500</v>
      </c>
      <c r="I100" s="31">
        <f t="shared" si="15"/>
        <v>50201.68</v>
      </c>
      <c r="J100" s="19">
        <f t="shared" si="16"/>
        <v>46.26882949308756</v>
      </c>
    </row>
    <row r="101" spans="1:10" ht="15.75" customHeight="1">
      <c r="A101" s="5"/>
      <c r="B101" s="5"/>
      <c r="C101" s="10" t="s">
        <v>48</v>
      </c>
      <c r="D101" s="7">
        <v>61500</v>
      </c>
      <c r="E101" s="7">
        <v>31092.8</v>
      </c>
      <c r="F101" s="7"/>
      <c r="G101" s="7"/>
      <c r="H101" s="30">
        <f t="shared" si="14"/>
        <v>61500</v>
      </c>
      <c r="I101" s="31">
        <f t="shared" si="15"/>
        <v>31092.8</v>
      </c>
      <c r="J101" s="19">
        <f t="shared" si="16"/>
        <v>50.55739837398374</v>
      </c>
    </row>
    <row r="102" spans="1:10" ht="12.75">
      <c r="A102" s="12"/>
      <c r="B102" s="12">
        <v>80195</v>
      </c>
      <c r="C102" s="13" t="s">
        <v>8</v>
      </c>
      <c r="D102" s="14">
        <f>SUM(D104,D103)</f>
        <v>129310</v>
      </c>
      <c r="E102" s="14">
        <f>SUM(E104,E103)</f>
        <v>60338.19</v>
      </c>
      <c r="F102" s="14"/>
      <c r="G102" s="14"/>
      <c r="H102" s="30">
        <f t="shared" si="14"/>
        <v>129310</v>
      </c>
      <c r="I102" s="31">
        <f>SUM(E102)</f>
        <v>60338.19</v>
      </c>
      <c r="J102" s="19">
        <f t="shared" si="16"/>
        <v>46.66165803108808</v>
      </c>
    </row>
    <row r="103" spans="1:10" ht="15" customHeight="1">
      <c r="A103" s="8"/>
      <c r="B103" s="8"/>
      <c r="C103" s="10" t="s">
        <v>48</v>
      </c>
      <c r="D103" s="11">
        <v>94000</v>
      </c>
      <c r="E103" s="11">
        <v>39955.39</v>
      </c>
      <c r="F103" s="11"/>
      <c r="G103" s="11"/>
      <c r="H103" s="30">
        <f t="shared" si="14"/>
        <v>94000</v>
      </c>
      <c r="I103" s="31">
        <f>SUM(E103)</f>
        <v>39955.39</v>
      </c>
      <c r="J103" s="19">
        <f t="shared" si="16"/>
        <v>42.50573404255319</v>
      </c>
    </row>
    <row r="104" spans="1:10" ht="12.75">
      <c r="A104" s="5"/>
      <c r="B104" s="5"/>
      <c r="C104" s="10" t="s">
        <v>44</v>
      </c>
      <c r="D104" s="7">
        <v>35310</v>
      </c>
      <c r="E104" s="7">
        <v>20382.8</v>
      </c>
      <c r="F104" s="7"/>
      <c r="G104" s="7"/>
      <c r="H104" s="30">
        <f t="shared" si="14"/>
        <v>35310</v>
      </c>
      <c r="I104" s="31">
        <f t="shared" si="15"/>
        <v>20382.8</v>
      </c>
      <c r="J104" s="19">
        <f t="shared" si="16"/>
        <v>57.725290286037946</v>
      </c>
    </row>
    <row r="105" spans="1:10" ht="12.75">
      <c r="A105" s="3">
        <v>851</v>
      </c>
      <c r="B105" s="3"/>
      <c r="C105" s="9" t="s">
        <v>23</v>
      </c>
      <c r="D105" s="6">
        <f>SUM(D106,D109,D111)</f>
        <v>75500</v>
      </c>
      <c r="E105" s="6">
        <f>SUM(E106,E109,E111)</f>
        <v>30287.64</v>
      </c>
      <c r="F105" s="7"/>
      <c r="G105" s="7"/>
      <c r="H105" s="26">
        <f aca="true" t="shared" si="17" ref="H105:I113">SUM(D105)</f>
        <v>75500</v>
      </c>
      <c r="I105" s="27">
        <f t="shared" si="17"/>
        <v>30287.64</v>
      </c>
      <c r="J105" s="23">
        <f aca="true" t="shared" si="18" ref="J105:J152">((I105*100)/H105)</f>
        <v>40.11607947019868</v>
      </c>
    </row>
    <row r="106" spans="1:10" ht="24.75" customHeight="1">
      <c r="A106" s="12"/>
      <c r="B106" s="12">
        <v>85154</v>
      </c>
      <c r="C106" s="13" t="s">
        <v>24</v>
      </c>
      <c r="D106" s="14">
        <f>SUM(D107,D108)</f>
        <v>49000</v>
      </c>
      <c r="E106" s="14">
        <f>SUM(E107,E108)</f>
        <v>18754.879999999997</v>
      </c>
      <c r="F106" s="14"/>
      <c r="G106" s="14"/>
      <c r="H106" s="28">
        <f t="shared" si="17"/>
        <v>49000</v>
      </c>
      <c r="I106" s="29">
        <f t="shared" si="17"/>
        <v>18754.879999999997</v>
      </c>
      <c r="J106" s="22">
        <f t="shared" si="18"/>
        <v>38.27526530612244</v>
      </c>
    </row>
    <row r="107" spans="1:10" ht="12.75">
      <c r="A107" s="5"/>
      <c r="B107" s="5"/>
      <c r="C107" s="10" t="s">
        <v>44</v>
      </c>
      <c r="D107" s="7">
        <v>39000</v>
      </c>
      <c r="E107" s="7">
        <v>13384.88</v>
      </c>
      <c r="F107" s="7"/>
      <c r="G107" s="7"/>
      <c r="H107" s="30">
        <f t="shared" si="17"/>
        <v>39000</v>
      </c>
      <c r="I107" s="31">
        <f t="shared" si="17"/>
        <v>13384.88</v>
      </c>
      <c r="J107" s="19">
        <f t="shared" si="18"/>
        <v>34.32020512820513</v>
      </c>
    </row>
    <row r="108" spans="1:10" ht="14.25" customHeight="1">
      <c r="A108" s="5"/>
      <c r="B108" s="5"/>
      <c r="C108" s="10" t="s">
        <v>48</v>
      </c>
      <c r="D108" s="7">
        <v>10000</v>
      </c>
      <c r="E108" s="7">
        <v>5370</v>
      </c>
      <c r="F108" s="7"/>
      <c r="G108" s="7"/>
      <c r="H108" s="30">
        <f t="shared" si="17"/>
        <v>10000</v>
      </c>
      <c r="I108" s="31">
        <f>SUM(E108)</f>
        <v>5370</v>
      </c>
      <c r="J108" s="19">
        <f>((I108*100)/H108)</f>
        <v>53.7</v>
      </c>
    </row>
    <row r="109" spans="1:10" ht="12.75">
      <c r="A109" s="5"/>
      <c r="B109" s="5">
        <v>85153</v>
      </c>
      <c r="C109" s="10" t="s">
        <v>77</v>
      </c>
      <c r="D109" s="7">
        <f>D110</f>
        <v>500</v>
      </c>
      <c r="E109" s="7">
        <f>E110</f>
        <v>250</v>
      </c>
      <c r="F109" s="7"/>
      <c r="G109" s="7"/>
      <c r="H109" s="30">
        <f t="shared" si="17"/>
        <v>500</v>
      </c>
      <c r="I109" s="31">
        <f t="shared" si="17"/>
        <v>250</v>
      </c>
      <c r="J109" s="19">
        <f t="shared" si="18"/>
        <v>50</v>
      </c>
    </row>
    <row r="110" spans="1:10" ht="12.75">
      <c r="A110" s="5"/>
      <c r="B110" s="5"/>
      <c r="C110" s="10" t="s">
        <v>44</v>
      </c>
      <c r="D110" s="7">
        <v>500</v>
      </c>
      <c r="E110" s="7">
        <v>250</v>
      </c>
      <c r="F110" s="7"/>
      <c r="G110" s="7"/>
      <c r="H110" s="30">
        <f t="shared" si="17"/>
        <v>500</v>
      </c>
      <c r="I110" s="31">
        <f t="shared" si="17"/>
        <v>250</v>
      </c>
      <c r="J110" s="19">
        <f t="shared" si="18"/>
        <v>50</v>
      </c>
    </row>
    <row r="111" spans="1:10" ht="12.75">
      <c r="A111" s="5"/>
      <c r="B111" s="5">
        <v>85195</v>
      </c>
      <c r="C111" s="10" t="s">
        <v>8</v>
      </c>
      <c r="D111" s="7">
        <f>SUM(D113,D112)</f>
        <v>26000</v>
      </c>
      <c r="E111" s="7">
        <f>SUM(E113,E112)</f>
        <v>11282.76</v>
      </c>
      <c r="F111" s="7"/>
      <c r="G111" s="7"/>
      <c r="H111" s="30">
        <f>SUM(D111)</f>
        <v>26000</v>
      </c>
      <c r="I111" s="31">
        <f t="shared" si="17"/>
        <v>11282.76</v>
      </c>
      <c r="J111" s="19">
        <f t="shared" si="18"/>
        <v>43.39523076923077</v>
      </c>
    </row>
    <row r="112" spans="1:10" ht="12.75">
      <c r="A112" s="5"/>
      <c r="B112" s="5"/>
      <c r="C112" s="10" t="s">
        <v>44</v>
      </c>
      <c r="D112" s="7">
        <v>6000</v>
      </c>
      <c r="E112" s="7">
        <v>1282.76</v>
      </c>
      <c r="F112" s="7"/>
      <c r="G112" s="7"/>
      <c r="H112" s="30">
        <f>SUM(D112)</f>
        <v>6000</v>
      </c>
      <c r="I112" s="31">
        <f>SUM(E112)</f>
        <v>1282.76</v>
      </c>
      <c r="J112" s="19">
        <f>((I112*100)/H112)</f>
        <v>21.379333333333335</v>
      </c>
    </row>
    <row r="113" spans="1:10" ht="12.75">
      <c r="A113" s="5"/>
      <c r="B113" s="5"/>
      <c r="C113" s="10" t="s">
        <v>55</v>
      </c>
      <c r="D113" s="7">
        <v>20000</v>
      </c>
      <c r="E113" s="7">
        <v>10000</v>
      </c>
      <c r="F113" s="7"/>
      <c r="G113" s="7"/>
      <c r="H113" s="30">
        <f t="shared" si="17"/>
        <v>20000</v>
      </c>
      <c r="I113" s="31">
        <f t="shared" si="17"/>
        <v>10000</v>
      </c>
      <c r="J113" s="19">
        <f t="shared" si="18"/>
        <v>50</v>
      </c>
    </row>
    <row r="114" spans="1:10" ht="12.75">
      <c r="A114" s="3">
        <v>852</v>
      </c>
      <c r="B114" s="3"/>
      <c r="C114" s="9" t="s">
        <v>25</v>
      </c>
      <c r="D114" s="6">
        <f>SUM(D120,D124,D130,D127,D122,D115)</f>
        <v>602719.1</v>
      </c>
      <c r="E114" s="6">
        <f>SUM(E120,E124,E130,E127,E122,E115)</f>
        <v>234539.99</v>
      </c>
      <c r="F114" s="6">
        <f>SUM(F115,F118,F120)</f>
        <v>1490200</v>
      </c>
      <c r="G114" s="6">
        <f>SUM(G115,G118,G120)</f>
        <v>623229.17</v>
      </c>
      <c r="H114" s="26">
        <f>SUM(D114,F114)</f>
        <v>2092919.1</v>
      </c>
      <c r="I114" s="27">
        <f aca="true" t="shared" si="19" ref="I114:I123">SUM(E114,G114)</f>
        <v>857769.16</v>
      </c>
      <c r="J114" s="23">
        <f t="shared" si="18"/>
        <v>40.984343828674504</v>
      </c>
    </row>
    <row r="115" spans="1:10" ht="66.75" customHeight="1">
      <c r="A115" s="12"/>
      <c r="B115" s="12">
        <v>85212</v>
      </c>
      <c r="C115" s="13" t="s">
        <v>38</v>
      </c>
      <c r="D115" s="14">
        <f>SUM(D117,D116)</f>
        <v>0</v>
      </c>
      <c r="E115" s="14">
        <f>SUM(E117,E116)</f>
        <v>0</v>
      </c>
      <c r="F115" s="14">
        <f>SUM(F117,F116)</f>
        <v>1404507</v>
      </c>
      <c r="G115" s="14">
        <f>SUM(G117,G116)</f>
        <v>598592.02</v>
      </c>
      <c r="H115" s="28">
        <f aca="true" t="shared" si="20" ref="H115:H123">SUM(D115,F115)</f>
        <v>1404507</v>
      </c>
      <c r="I115" s="29">
        <f t="shared" si="19"/>
        <v>598592.02</v>
      </c>
      <c r="J115" s="22">
        <f t="shared" si="18"/>
        <v>42.61936893158952</v>
      </c>
    </row>
    <row r="116" spans="1:10" ht="16.5" customHeight="1">
      <c r="A116" s="12"/>
      <c r="B116" s="12"/>
      <c r="C116" s="1" t="s">
        <v>48</v>
      </c>
      <c r="D116" s="11">
        <v>0</v>
      </c>
      <c r="E116" s="11">
        <v>0</v>
      </c>
      <c r="F116" s="11">
        <v>37699</v>
      </c>
      <c r="G116" s="11">
        <v>15703.68</v>
      </c>
      <c r="H116" s="28">
        <f t="shared" si="20"/>
        <v>37699</v>
      </c>
      <c r="I116" s="29">
        <f t="shared" si="19"/>
        <v>15703.68</v>
      </c>
      <c r="J116" s="22">
        <f t="shared" si="18"/>
        <v>41.65542852595559</v>
      </c>
    </row>
    <row r="117" spans="1:10" ht="16.5" customHeight="1">
      <c r="A117" s="8"/>
      <c r="B117" s="8"/>
      <c r="C117" s="10" t="s">
        <v>44</v>
      </c>
      <c r="D117" s="11"/>
      <c r="E117" s="11"/>
      <c r="F117" s="11">
        <v>1366808</v>
      </c>
      <c r="G117" s="11">
        <v>582888.34</v>
      </c>
      <c r="H117" s="30">
        <f t="shared" si="20"/>
        <v>1366808</v>
      </c>
      <c r="I117" s="31">
        <f t="shared" si="19"/>
        <v>582888.34</v>
      </c>
      <c r="J117" s="19">
        <f t="shared" si="18"/>
        <v>42.645956125512875</v>
      </c>
    </row>
    <row r="118" spans="1:10" ht="39" customHeight="1">
      <c r="A118" s="12"/>
      <c r="B118" s="12">
        <v>85213</v>
      </c>
      <c r="C118" s="13" t="s">
        <v>39</v>
      </c>
      <c r="D118" s="14"/>
      <c r="E118" s="14"/>
      <c r="F118" s="14">
        <f>SUM(F119)</f>
        <v>7173</v>
      </c>
      <c r="G118" s="14">
        <f>SUM(G119)</f>
        <v>1992.75</v>
      </c>
      <c r="H118" s="28">
        <f t="shared" si="20"/>
        <v>7173</v>
      </c>
      <c r="I118" s="29">
        <f t="shared" si="19"/>
        <v>1992.75</v>
      </c>
      <c r="J118" s="22">
        <f t="shared" si="18"/>
        <v>27.781263069845252</v>
      </c>
    </row>
    <row r="119" spans="1:10" ht="16.5" customHeight="1">
      <c r="A119" s="8"/>
      <c r="B119" s="8"/>
      <c r="C119" s="10" t="s">
        <v>48</v>
      </c>
      <c r="D119" s="11"/>
      <c r="E119" s="11"/>
      <c r="F119" s="11">
        <v>7173</v>
      </c>
      <c r="G119" s="11">
        <v>1992.75</v>
      </c>
      <c r="H119" s="30">
        <f t="shared" si="20"/>
        <v>7173</v>
      </c>
      <c r="I119" s="31">
        <f t="shared" si="19"/>
        <v>1992.75</v>
      </c>
      <c r="J119" s="19">
        <f t="shared" si="18"/>
        <v>27.781263069845252</v>
      </c>
    </row>
    <row r="120" spans="1:10" ht="28.5" customHeight="1">
      <c r="A120" s="12"/>
      <c r="B120" s="12">
        <v>85214</v>
      </c>
      <c r="C120" s="13" t="s">
        <v>26</v>
      </c>
      <c r="D120" s="14">
        <f>SUM(D121)</f>
        <v>70838.1</v>
      </c>
      <c r="E120" s="14">
        <f>SUM(E121)</f>
        <v>33748.47</v>
      </c>
      <c r="F120" s="14">
        <f>SUM(F121)</f>
        <v>78520</v>
      </c>
      <c r="G120" s="14">
        <f>SUM(G121)</f>
        <v>22644.4</v>
      </c>
      <c r="H120" s="28">
        <f t="shared" si="20"/>
        <v>149358.1</v>
      </c>
      <c r="I120" s="29">
        <f t="shared" si="19"/>
        <v>56392.87</v>
      </c>
      <c r="J120" s="22">
        <f t="shared" si="18"/>
        <v>37.756820687997504</v>
      </c>
    </row>
    <row r="121" spans="1:10" ht="15.75" customHeight="1">
      <c r="A121" s="5"/>
      <c r="B121" s="5"/>
      <c r="C121" s="10" t="s">
        <v>44</v>
      </c>
      <c r="D121" s="7">
        <v>70838.1</v>
      </c>
      <c r="E121" s="7">
        <v>33748.47</v>
      </c>
      <c r="F121" s="7">
        <v>78520</v>
      </c>
      <c r="G121" s="7">
        <v>22644.4</v>
      </c>
      <c r="H121" s="30">
        <f t="shared" si="20"/>
        <v>149358.1</v>
      </c>
      <c r="I121" s="31">
        <f t="shared" si="19"/>
        <v>56392.87</v>
      </c>
      <c r="J121" s="19">
        <f t="shared" si="18"/>
        <v>37.756820687997504</v>
      </c>
    </row>
    <row r="122" spans="1:10" ht="15.75" customHeight="1">
      <c r="A122" s="12"/>
      <c r="B122" s="12">
        <v>85215</v>
      </c>
      <c r="C122" s="13" t="s">
        <v>62</v>
      </c>
      <c r="D122" s="14">
        <f>SUM(D123)</f>
        <v>10000</v>
      </c>
      <c r="E122" s="14">
        <f>SUM(E123)</f>
        <v>1815.01</v>
      </c>
      <c r="F122" s="14"/>
      <c r="G122" s="14"/>
      <c r="H122" s="30">
        <f t="shared" si="20"/>
        <v>10000</v>
      </c>
      <c r="I122" s="31">
        <f t="shared" si="19"/>
        <v>1815.01</v>
      </c>
      <c r="J122" s="19">
        <f t="shared" si="18"/>
        <v>18.1501</v>
      </c>
    </row>
    <row r="123" spans="1:10" ht="15.75" customHeight="1">
      <c r="A123" s="5"/>
      <c r="B123" s="5"/>
      <c r="C123" s="10" t="s">
        <v>44</v>
      </c>
      <c r="D123" s="7">
        <v>10000</v>
      </c>
      <c r="E123" s="7">
        <v>1815.01</v>
      </c>
      <c r="F123" s="7"/>
      <c r="G123" s="7"/>
      <c r="H123" s="30">
        <f t="shared" si="20"/>
        <v>10000</v>
      </c>
      <c r="I123" s="31">
        <f t="shared" si="19"/>
        <v>1815.01</v>
      </c>
      <c r="J123" s="19">
        <f t="shared" si="18"/>
        <v>18.1501</v>
      </c>
    </row>
    <row r="124" spans="1:10" ht="25.5">
      <c r="A124" s="12"/>
      <c r="B124" s="12">
        <v>85219</v>
      </c>
      <c r="C124" s="13" t="s">
        <v>27</v>
      </c>
      <c r="D124" s="14">
        <f>SUM(D126,D125)</f>
        <v>412055</v>
      </c>
      <c r="E124" s="14">
        <f>SUM(E126,E125)</f>
        <v>158256.56</v>
      </c>
      <c r="F124" s="7"/>
      <c r="G124" s="7"/>
      <c r="H124" s="28">
        <f aca="true" t="shared" si="21" ref="H124:H152">SUM(D124)</f>
        <v>412055</v>
      </c>
      <c r="I124" s="29">
        <f aca="true" t="shared" si="22" ref="I124:I152">SUM(E124)</f>
        <v>158256.56</v>
      </c>
      <c r="J124" s="22">
        <f t="shared" si="18"/>
        <v>38.40665930518984</v>
      </c>
    </row>
    <row r="125" spans="1:10" ht="16.5" customHeight="1">
      <c r="A125" s="12"/>
      <c r="B125" s="12"/>
      <c r="C125" s="1" t="s">
        <v>48</v>
      </c>
      <c r="D125" s="11">
        <v>289016.48</v>
      </c>
      <c r="E125" s="11">
        <v>108982.44</v>
      </c>
      <c r="F125" s="11"/>
      <c r="G125" s="11"/>
      <c r="H125" s="32">
        <f t="shared" si="21"/>
        <v>289016.48</v>
      </c>
      <c r="I125" s="31">
        <f t="shared" si="22"/>
        <v>108982.44</v>
      </c>
      <c r="J125" s="24">
        <f t="shared" si="18"/>
        <v>37.70803657978258</v>
      </c>
    </row>
    <row r="126" spans="1:10" ht="12.75">
      <c r="A126" s="5"/>
      <c r="B126" s="5"/>
      <c r="C126" s="10" t="s">
        <v>44</v>
      </c>
      <c r="D126" s="7">
        <v>123038.52</v>
      </c>
      <c r="E126" s="7">
        <v>49274.12</v>
      </c>
      <c r="F126" s="7"/>
      <c r="G126" s="7"/>
      <c r="H126" s="30">
        <f t="shared" si="21"/>
        <v>123038.52</v>
      </c>
      <c r="I126" s="31">
        <f t="shared" si="22"/>
        <v>49274.12</v>
      </c>
      <c r="J126" s="19">
        <f t="shared" si="18"/>
        <v>40.04771838933043</v>
      </c>
    </row>
    <row r="127" spans="1:10" ht="12.75">
      <c r="A127" s="12"/>
      <c r="B127" s="12">
        <v>85228</v>
      </c>
      <c r="C127" s="13" t="s">
        <v>61</v>
      </c>
      <c r="D127" s="14">
        <f>SUM(D128:D129)</f>
        <v>25000</v>
      </c>
      <c r="E127" s="14">
        <f>SUM(E128:E129)</f>
        <v>6485.120000000001</v>
      </c>
      <c r="F127" s="14"/>
      <c r="G127" s="14"/>
      <c r="H127" s="28">
        <f t="shared" si="21"/>
        <v>25000</v>
      </c>
      <c r="I127" s="29">
        <f t="shared" si="22"/>
        <v>6485.120000000001</v>
      </c>
      <c r="J127" s="22">
        <f t="shared" si="18"/>
        <v>25.940480000000004</v>
      </c>
    </row>
    <row r="128" spans="1:10" ht="16.5" customHeight="1">
      <c r="A128" s="5"/>
      <c r="B128" s="5"/>
      <c r="C128" s="1" t="s">
        <v>48</v>
      </c>
      <c r="D128" s="7">
        <v>7851</v>
      </c>
      <c r="E128" s="7">
        <v>2185.31</v>
      </c>
      <c r="F128" s="7"/>
      <c r="G128" s="7"/>
      <c r="H128" s="30">
        <f t="shared" si="21"/>
        <v>7851</v>
      </c>
      <c r="I128" s="31">
        <f t="shared" si="22"/>
        <v>2185.31</v>
      </c>
      <c r="J128" s="19">
        <f t="shared" si="18"/>
        <v>27.83479811488982</v>
      </c>
    </row>
    <row r="129" spans="1:10" ht="12.75">
      <c r="A129" s="5"/>
      <c r="B129" s="5"/>
      <c r="C129" s="10" t="s">
        <v>44</v>
      </c>
      <c r="D129" s="7">
        <v>17149</v>
      </c>
      <c r="E129" s="7">
        <v>4299.81</v>
      </c>
      <c r="F129" s="7"/>
      <c r="G129" s="7"/>
      <c r="H129" s="30">
        <f>SUM(D129,F129)</f>
        <v>17149</v>
      </c>
      <c r="I129" s="30">
        <f>SUM(E129,G129)</f>
        <v>4299.81</v>
      </c>
      <c r="J129" s="19">
        <f t="shared" si="18"/>
        <v>25.073240422182053</v>
      </c>
    </row>
    <row r="130" spans="1:10" ht="12.75">
      <c r="A130" s="12"/>
      <c r="B130" s="12">
        <v>85295</v>
      </c>
      <c r="C130" s="13" t="s">
        <v>8</v>
      </c>
      <c r="D130" s="14">
        <f>SUM(D131)</f>
        <v>84826</v>
      </c>
      <c r="E130" s="14">
        <f>SUM(E131)</f>
        <v>34234.83</v>
      </c>
      <c r="F130" s="14"/>
      <c r="G130" s="7"/>
      <c r="H130" s="28">
        <f t="shared" si="21"/>
        <v>84826</v>
      </c>
      <c r="I130" s="29">
        <f t="shared" si="22"/>
        <v>34234.83</v>
      </c>
      <c r="J130" s="22">
        <f t="shared" si="18"/>
        <v>40.35888760521538</v>
      </c>
    </row>
    <row r="131" spans="1:10" ht="12.75">
      <c r="A131" s="5"/>
      <c r="B131" s="5"/>
      <c r="C131" s="10" t="s">
        <v>44</v>
      </c>
      <c r="D131" s="7">
        <v>84826</v>
      </c>
      <c r="E131" s="7">
        <v>34234.83</v>
      </c>
      <c r="F131" s="7"/>
      <c r="G131" s="7"/>
      <c r="H131" s="30">
        <f t="shared" si="21"/>
        <v>84826</v>
      </c>
      <c r="I131" s="31">
        <f t="shared" si="22"/>
        <v>34234.83</v>
      </c>
      <c r="J131" s="19">
        <f t="shared" si="18"/>
        <v>40.35888760521538</v>
      </c>
    </row>
    <row r="132" spans="1:10" ht="27.75" customHeight="1">
      <c r="A132" s="3">
        <v>854</v>
      </c>
      <c r="B132" s="3"/>
      <c r="C132" s="9" t="s">
        <v>28</v>
      </c>
      <c r="D132" s="6">
        <f>SUM(D133,D136,D138)</f>
        <v>87707</v>
      </c>
      <c r="E132" s="6">
        <f>SUM(E133,E136,E138)</f>
        <v>22746.989999999998</v>
      </c>
      <c r="F132" s="7"/>
      <c r="G132" s="7"/>
      <c r="H132" s="26">
        <f t="shared" si="21"/>
        <v>87707</v>
      </c>
      <c r="I132" s="27">
        <f t="shared" si="22"/>
        <v>22746.989999999998</v>
      </c>
      <c r="J132" s="23">
        <f t="shared" si="18"/>
        <v>25.93520471570114</v>
      </c>
    </row>
    <row r="133" spans="1:10" ht="12.75">
      <c r="A133" s="12"/>
      <c r="B133" s="12">
        <v>85401</v>
      </c>
      <c r="C133" s="13" t="s">
        <v>29</v>
      </c>
      <c r="D133" s="14">
        <f>SUM(D135,D134)</f>
        <v>46427</v>
      </c>
      <c r="E133" s="14">
        <f>SUM(E135,E134)</f>
        <v>20002.239999999998</v>
      </c>
      <c r="F133" s="7"/>
      <c r="G133" s="7"/>
      <c r="H133" s="28">
        <f t="shared" si="21"/>
        <v>46427</v>
      </c>
      <c r="I133" s="29">
        <f t="shared" si="22"/>
        <v>20002.239999999998</v>
      </c>
      <c r="J133" s="22">
        <f t="shared" si="18"/>
        <v>43.08320589312253</v>
      </c>
    </row>
    <row r="134" spans="1:10" ht="18" customHeight="1">
      <c r="A134" s="12"/>
      <c r="B134" s="12"/>
      <c r="C134" s="1" t="s">
        <v>48</v>
      </c>
      <c r="D134" s="14">
        <v>35084</v>
      </c>
      <c r="E134" s="14">
        <v>16636.67</v>
      </c>
      <c r="F134" s="7"/>
      <c r="G134" s="7"/>
      <c r="H134" s="28">
        <f t="shared" si="21"/>
        <v>35084</v>
      </c>
      <c r="I134" s="29">
        <f t="shared" si="22"/>
        <v>16636.67</v>
      </c>
      <c r="J134" s="22">
        <f t="shared" si="18"/>
        <v>47.4195359708129</v>
      </c>
    </row>
    <row r="135" spans="1:10" ht="12.75">
      <c r="A135" s="5"/>
      <c r="B135" s="5"/>
      <c r="C135" s="10" t="s">
        <v>44</v>
      </c>
      <c r="D135" s="7">
        <v>11343</v>
      </c>
      <c r="E135" s="7">
        <v>3365.57</v>
      </c>
      <c r="F135" s="7"/>
      <c r="G135" s="7"/>
      <c r="H135" s="30">
        <f t="shared" si="21"/>
        <v>11343</v>
      </c>
      <c r="I135" s="31">
        <f t="shared" si="22"/>
        <v>3365.57</v>
      </c>
      <c r="J135" s="24">
        <f t="shared" si="18"/>
        <v>29.670898351406155</v>
      </c>
    </row>
    <row r="136" spans="1:10" ht="25.5" customHeight="1">
      <c r="A136" s="12"/>
      <c r="B136" s="12">
        <v>85415</v>
      </c>
      <c r="C136" s="13" t="s">
        <v>30</v>
      </c>
      <c r="D136" s="14">
        <f>SUM(D137)</f>
        <v>38487</v>
      </c>
      <c r="E136" s="14">
        <f>SUM(E137)</f>
        <v>650</v>
      </c>
      <c r="F136" s="7"/>
      <c r="G136" s="7"/>
      <c r="H136" s="28">
        <f t="shared" si="21"/>
        <v>38487</v>
      </c>
      <c r="I136" s="29">
        <f t="shared" si="22"/>
        <v>650</v>
      </c>
      <c r="J136" s="22">
        <f t="shared" si="18"/>
        <v>1.6888819601423857</v>
      </c>
    </row>
    <row r="137" spans="1:10" ht="12.75">
      <c r="A137" s="5"/>
      <c r="B137" s="5"/>
      <c r="C137" s="10" t="s">
        <v>44</v>
      </c>
      <c r="D137" s="7">
        <v>38487</v>
      </c>
      <c r="E137" s="7">
        <v>650</v>
      </c>
      <c r="F137" s="7"/>
      <c r="G137" s="7"/>
      <c r="H137" s="30">
        <f t="shared" si="21"/>
        <v>38487</v>
      </c>
      <c r="I137" s="31">
        <f t="shared" si="22"/>
        <v>650</v>
      </c>
      <c r="J137" s="19">
        <f t="shared" si="18"/>
        <v>1.6888819601423857</v>
      </c>
    </row>
    <row r="138" spans="1:10" ht="12.75">
      <c r="A138" s="12"/>
      <c r="B138" s="12">
        <v>85495</v>
      </c>
      <c r="C138" s="13" t="s">
        <v>8</v>
      </c>
      <c r="D138" s="14">
        <f>+SUM(D139)</f>
        <v>2793</v>
      </c>
      <c r="E138" s="14">
        <f>+SUM(E139)</f>
        <v>2094.75</v>
      </c>
      <c r="F138" s="14"/>
      <c r="G138" s="14"/>
      <c r="H138" s="30">
        <f t="shared" si="21"/>
        <v>2793</v>
      </c>
      <c r="I138" s="31">
        <f t="shared" si="22"/>
        <v>2094.75</v>
      </c>
      <c r="J138" s="19">
        <f t="shared" si="18"/>
        <v>75</v>
      </c>
    </row>
    <row r="139" spans="1:10" ht="12.75">
      <c r="A139" s="5"/>
      <c r="B139" s="5"/>
      <c r="C139" s="10" t="s">
        <v>44</v>
      </c>
      <c r="D139" s="7">
        <v>2793</v>
      </c>
      <c r="E139" s="7">
        <v>2094.75</v>
      </c>
      <c r="F139" s="7"/>
      <c r="G139" s="7"/>
      <c r="H139" s="30">
        <f t="shared" si="21"/>
        <v>2793</v>
      </c>
      <c r="I139" s="31">
        <f t="shared" si="22"/>
        <v>2094.75</v>
      </c>
      <c r="J139" s="19">
        <f t="shared" si="18"/>
        <v>75</v>
      </c>
    </row>
    <row r="140" spans="1:10" ht="38.25">
      <c r="A140" s="3">
        <v>900</v>
      </c>
      <c r="B140" s="3"/>
      <c r="C140" s="9" t="s">
        <v>31</v>
      </c>
      <c r="D140" s="6">
        <f>SUM(D141,D148,D144)</f>
        <v>568650</v>
      </c>
      <c r="E140" s="6">
        <f>SUM(E141,E148,E144)</f>
        <v>186503.95</v>
      </c>
      <c r="F140" s="7"/>
      <c r="G140" s="7"/>
      <c r="H140" s="26">
        <f t="shared" si="21"/>
        <v>568650</v>
      </c>
      <c r="I140" s="27">
        <f t="shared" si="22"/>
        <v>186503.95</v>
      </c>
      <c r="J140" s="23">
        <f t="shared" si="18"/>
        <v>32.79766991998593</v>
      </c>
    </row>
    <row r="141" spans="1:10" ht="16.5" customHeight="1">
      <c r="A141" s="12"/>
      <c r="B141" s="12">
        <v>90002</v>
      </c>
      <c r="C141" s="13" t="s">
        <v>32</v>
      </c>
      <c r="D141" s="14">
        <f>SUM(D143,D142)</f>
        <v>135000</v>
      </c>
      <c r="E141" s="14">
        <f>SUM(E143,E142)</f>
        <v>53561.75</v>
      </c>
      <c r="F141" s="7"/>
      <c r="G141" s="7"/>
      <c r="H141" s="28">
        <f t="shared" si="21"/>
        <v>135000</v>
      </c>
      <c r="I141" s="29">
        <f t="shared" si="22"/>
        <v>53561.75</v>
      </c>
      <c r="J141" s="22">
        <f t="shared" si="18"/>
        <v>39.67537037037037</v>
      </c>
    </row>
    <row r="142" spans="1:10" ht="15" customHeight="1">
      <c r="A142" s="12"/>
      <c r="B142" s="12"/>
      <c r="C142" s="51" t="s">
        <v>48</v>
      </c>
      <c r="D142" s="53">
        <v>18000</v>
      </c>
      <c r="E142" s="53">
        <v>11188.16</v>
      </c>
      <c r="F142" s="53"/>
      <c r="G142" s="53"/>
      <c r="H142" s="28">
        <f t="shared" si="21"/>
        <v>18000</v>
      </c>
      <c r="I142" s="29">
        <f t="shared" si="22"/>
        <v>11188.16</v>
      </c>
      <c r="J142" s="22">
        <f t="shared" si="18"/>
        <v>62.156444444444446</v>
      </c>
    </row>
    <row r="143" spans="1:10" ht="12.75">
      <c r="A143" s="5"/>
      <c r="B143" s="5"/>
      <c r="C143" s="10" t="s">
        <v>44</v>
      </c>
      <c r="D143" s="7">
        <v>117000</v>
      </c>
      <c r="E143" s="7">
        <v>42373.59</v>
      </c>
      <c r="F143" s="7"/>
      <c r="G143" s="7"/>
      <c r="H143" s="30">
        <f t="shared" si="21"/>
        <v>117000</v>
      </c>
      <c r="I143" s="31">
        <f t="shared" si="22"/>
        <v>42373.59</v>
      </c>
      <c r="J143" s="24">
        <f t="shared" si="18"/>
        <v>36.21674358974359</v>
      </c>
    </row>
    <row r="144" spans="1:10" ht="12.75">
      <c r="A144" s="12"/>
      <c r="B144" s="12">
        <v>90015</v>
      </c>
      <c r="C144" s="13" t="s">
        <v>63</v>
      </c>
      <c r="D144" s="14">
        <f>SUM(D145:D147)</f>
        <v>304650</v>
      </c>
      <c r="E144" s="14">
        <f>SUM(E145:E147)</f>
        <v>66686.94</v>
      </c>
      <c r="F144" s="14"/>
      <c r="G144" s="14"/>
      <c r="H144" s="30">
        <f t="shared" si="21"/>
        <v>304650</v>
      </c>
      <c r="I144" s="31">
        <f t="shared" si="22"/>
        <v>66686.94</v>
      </c>
      <c r="J144" s="24">
        <f t="shared" si="18"/>
        <v>21.889689807976367</v>
      </c>
    </row>
    <row r="145" spans="1:10" ht="15.75" customHeight="1">
      <c r="A145" s="5"/>
      <c r="B145" s="5"/>
      <c r="C145" s="1" t="s">
        <v>48</v>
      </c>
      <c r="D145" s="7">
        <v>18100</v>
      </c>
      <c r="E145" s="7">
        <v>0</v>
      </c>
      <c r="F145" s="7"/>
      <c r="G145" s="7"/>
      <c r="H145" s="30">
        <f t="shared" si="21"/>
        <v>18100</v>
      </c>
      <c r="I145" s="31">
        <f t="shared" si="22"/>
        <v>0</v>
      </c>
      <c r="J145" s="24">
        <f t="shared" si="18"/>
        <v>0</v>
      </c>
    </row>
    <row r="146" spans="1:10" ht="15.75" customHeight="1">
      <c r="A146" s="5"/>
      <c r="B146" s="5"/>
      <c r="C146" s="1" t="s">
        <v>43</v>
      </c>
      <c r="D146" s="7">
        <v>120000</v>
      </c>
      <c r="E146" s="7">
        <v>0</v>
      </c>
      <c r="F146" s="7"/>
      <c r="G146" s="7"/>
      <c r="H146" s="30">
        <f t="shared" si="21"/>
        <v>120000</v>
      </c>
      <c r="I146" s="31">
        <f t="shared" si="22"/>
        <v>0</v>
      </c>
      <c r="J146" s="24">
        <f t="shared" si="18"/>
        <v>0</v>
      </c>
    </row>
    <row r="147" spans="1:10" ht="12.75">
      <c r="A147" s="5"/>
      <c r="B147" s="5"/>
      <c r="C147" s="10" t="s">
        <v>44</v>
      </c>
      <c r="D147" s="7">
        <v>166550</v>
      </c>
      <c r="E147" s="7">
        <v>66686.94</v>
      </c>
      <c r="F147" s="7"/>
      <c r="G147" s="7"/>
      <c r="H147" s="30">
        <f t="shared" si="21"/>
        <v>166550</v>
      </c>
      <c r="I147" s="31">
        <f t="shared" si="22"/>
        <v>66686.94</v>
      </c>
      <c r="J147" s="24">
        <f t="shared" si="18"/>
        <v>40.04019213449415</v>
      </c>
    </row>
    <row r="148" spans="1:10" ht="12.75">
      <c r="A148" s="12"/>
      <c r="B148" s="12">
        <v>90095</v>
      </c>
      <c r="C148" s="13" t="s">
        <v>8</v>
      </c>
      <c r="D148" s="14">
        <f>SUM(D150,D149)</f>
        <v>129000</v>
      </c>
      <c r="E148" s="14">
        <f>SUM(E150,E149)</f>
        <v>66255.26000000001</v>
      </c>
      <c r="F148" s="7"/>
      <c r="G148" s="7"/>
      <c r="H148" s="28">
        <f t="shared" si="21"/>
        <v>129000</v>
      </c>
      <c r="I148" s="29">
        <f t="shared" si="22"/>
        <v>66255.26000000001</v>
      </c>
      <c r="J148" s="22">
        <f t="shared" si="18"/>
        <v>51.360666666666674</v>
      </c>
    </row>
    <row r="149" spans="1:10" ht="15.75" customHeight="1">
      <c r="A149" s="12"/>
      <c r="B149" s="12"/>
      <c r="C149" s="1" t="s">
        <v>48</v>
      </c>
      <c r="D149" s="11">
        <v>109000</v>
      </c>
      <c r="E149" s="11">
        <v>61442.12</v>
      </c>
      <c r="F149" s="7"/>
      <c r="G149" s="7"/>
      <c r="H149" s="28">
        <f t="shared" si="21"/>
        <v>109000</v>
      </c>
      <c r="I149" s="29">
        <f t="shared" si="22"/>
        <v>61442.12</v>
      </c>
      <c r="J149" s="22">
        <f t="shared" si="18"/>
        <v>56.36891743119266</v>
      </c>
    </row>
    <row r="150" spans="1:10" ht="12.75">
      <c r="A150" s="5"/>
      <c r="B150" s="5"/>
      <c r="C150" s="10" t="s">
        <v>44</v>
      </c>
      <c r="D150" s="7">
        <v>20000</v>
      </c>
      <c r="E150" s="7">
        <v>4813.14</v>
      </c>
      <c r="F150" s="7"/>
      <c r="G150" s="7"/>
      <c r="H150" s="30">
        <f t="shared" si="21"/>
        <v>20000</v>
      </c>
      <c r="I150" s="31">
        <f t="shared" si="22"/>
        <v>4813.14</v>
      </c>
      <c r="J150" s="19">
        <f t="shared" si="18"/>
        <v>24.065700000000003</v>
      </c>
    </row>
    <row r="151" spans="1:10" ht="37.5" customHeight="1">
      <c r="A151" s="3">
        <v>921</v>
      </c>
      <c r="B151" s="3"/>
      <c r="C151" s="9" t="s">
        <v>33</v>
      </c>
      <c r="D151" s="6">
        <f>SUM(D152,D156,D158)</f>
        <v>326756.72</v>
      </c>
      <c r="E151" s="6">
        <f>SUM(E152,E156,E158)</f>
        <v>160325.97</v>
      </c>
      <c r="F151" s="7"/>
      <c r="G151" s="7"/>
      <c r="H151" s="26">
        <f t="shared" si="21"/>
        <v>326756.72</v>
      </c>
      <c r="I151" s="27">
        <f t="shared" si="22"/>
        <v>160325.97</v>
      </c>
      <c r="J151" s="23">
        <f t="shared" si="18"/>
        <v>49.06585241766413</v>
      </c>
    </row>
    <row r="152" spans="1:10" ht="12.75">
      <c r="A152" s="12"/>
      <c r="B152" s="12">
        <v>92109</v>
      </c>
      <c r="C152" s="13" t="s">
        <v>34</v>
      </c>
      <c r="D152" s="14">
        <f>SUM(D155,D153,D154)</f>
        <v>180183.22</v>
      </c>
      <c r="E152" s="14">
        <f>SUM(E155,E153,E154)</f>
        <v>92229.97</v>
      </c>
      <c r="F152" s="14"/>
      <c r="G152" s="14"/>
      <c r="H152" s="28">
        <f t="shared" si="21"/>
        <v>180183.22</v>
      </c>
      <c r="I152" s="29">
        <f t="shared" si="22"/>
        <v>92229.97</v>
      </c>
      <c r="J152" s="24">
        <f t="shared" si="18"/>
        <v>51.186769778007076</v>
      </c>
    </row>
    <row r="153" spans="1:10" ht="15" customHeight="1">
      <c r="A153" s="49"/>
      <c r="B153" s="49"/>
      <c r="C153" s="51" t="s">
        <v>48</v>
      </c>
      <c r="D153" s="53">
        <v>8382</v>
      </c>
      <c r="E153" s="53">
        <v>6877.97</v>
      </c>
      <c r="F153" s="53"/>
      <c r="G153" s="53"/>
      <c r="H153" s="28">
        <f>SUM(D153)</f>
        <v>8382</v>
      </c>
      <c r="I153" s="29">
        <f>SUM(E153)</f>
        <v>6877.97</v>
      </c>
      <c r="J153" s="24">
        <f>((I153*100)/H153)</f>
        <v>82.05643044619423</v>
      </c>
    </row>
    <row r="154" spans="1:10" ht="12.75">
      <c r="A154" s="49"/>
      <c r="B154" s="49"/>
      <c r="C154" s="51" t="s">
        <v>44</v>
      </c>
      <c r="D154" s="53">
        <v>1801.22</v>
      </c>
      <c r="E154" s="53">
        <v>350</v>
      </c>
      <c r="F154" s="53"/>
      <c r="G154" s="53"/>
      <c r="H154" s="28">
        <f>SUM(D154)</f>
        <v>1801.22</v>
      </c>
      <c r="I154" s="29">
        <f>SUM(E154)</f>
        <v>350</v>
      </c>
      <c r="J154" s="24">
        <f>((I154*100)/H154)</f>
        <v>19.431274358490356</v>
      </c>
    </row>
    <row r="155" spans="1:10" ht="15.75" customHeight="1">
      <c r="A155" s="12"/>
      <c r="B155" s="12"/>
      <c r="C155" s="1" t="s">
        <v>55</v>
      </c>
      <c r="D155" s="53">
        <v>170000</v>
      </c>
      <c r="E155" s="53">
        <v>85002</v>
      </c>
      <c r="F155" s="53"/>
      <c r="G155" s="53"/>
      <c r="H155" s="32">
        <f aca="true" t="shared" si="23" ref="H155:I157">SUM(D155)</f>
        <v>170000</v>
      </c>
      <c r="I155" s="31">
        <f t="shared" si="23"/>
        <v>85002</v>
      </c>
      <c r="J155" s="24">
        <f aca="true" t="shared" si="24" ref="J155:J170">((I155*100)/H155)</f>
        <v>50.001176470588234</v>
      </c>
    </row>
    <row r="156" spans="1:10" ht="12.75">
      <c r="A156" s="12"/>
      <c r="B156" s="12">
        <v>92116</v>
      </c>
      <c r="C156" s="13" t="s">
        <v>64</v>
      </c>
      <c r="D156" s="14">
        <f>SUM(D157)</f>
        <v>96954</v>
      </c>
      <c r="E156" s="14">
        <f>SUM(E157)</f>
        <v>48476.5</v>
      </c>
      <c r="F156" s="14"/>
      <c r="G156" s="14"/>
      <c r="H156" s="28">
        <f t="shared" si="23"/>
        <v>96954</v>
      </c>
      <c r="I156" s="29">
        <f t="shared" si="23"/>
        <v>48476.5</v>
      </c>
      <c r="J156" s="24">
        <f t="shared" si="24"/>
        <v>49.99948429151969</v>
      </c>
    </row>
    <row r="157" spans="1:10" ht="15" customHeight="1">
      <c r="A157" s="12"/>
      <c r="B157" s="12"/>
      <c r="C157" s="1" t="s">
        <v>55</v>
      </c>
      <c r="D157" s="11">
        <v>96954</v>
      </c>
      <c r="E157" s="11">
        <v>48476.5</v>
      </c>
      <c r="F157" s="11"/>
      <c r="G157" s="11"/>
      <c r="H157" s="32">
        <f t="shared" si="23"/>
        <v>96954</v>
      </c>
      <c r="I157" s="31">
        <f t="shared" si="23"/>
        <v>48476.5</v>
      </c>
      <c r="J157" s="24">
        <f t="shared" si="24"/>
        <v>49.99948429151969</v>
      </c>
    </row>
    <row r="158" spans="1:10" ht="15" customHeight="1">
      <c r="A158" s="12"/>
      <c r="B158" s="12">
        <v>92195</v>
      </c>
      <c r="C158" s="13" t="s">
        <v>8</v>
      </c>
      <c r="D158" s="14">
        <f>SUM(D159:D161)</f>
        <v>49619.5</v>
      </c>
      <c r="E158" s="14">
        <f>SUM(E159:E161)</f>
        <v>19619.5</v>
      </c>
      <c r="F158" s="14"/>
      <c r="G158" s="14"/>
      <c r="H158" s="32">
        <f aca="true" t="shared" si="25" ref="H158:I161">SUM(D158)</f>
        <v>49619.5</v>
      </c>
      <c r="I158" s="31">
        <f t="shared" si="25"/>
        <v>19619.5</v>
      </c>
      <c r="J158" s="24">
        <f>((I158*100)/H158)</f>
        <v>39.539898628563364</v>
      </c>
    </row>
    <row r="159" spans="1:10" ht="15" customHeight="1">
      <c r="A159" s="12"/>
      <c r="B159" s="12"/>
      <c r="C159" s="51" t="s">
        <v>48</v>
      </c>
      <c r="D159" s="11">
        <v>499.2</v>
      </c>
      <c r="E159" s="11">
        <v>499.2</v>
      </c>
      <c r="F159" s="11"/>
      <c r="G159" s="11"/>
      <c r="H159" s="32">
        <f t="shared" si="25"/>
        <v>499.2</v>
      </c>
      <c r="I159" s="31">
        <f t="shared" si="25"/>
        <v>499.2</v>
      </c>
      <c r="J159" s="24">
        <f>((I159*100)/H159)</f>
        <v>100</v>
      </c>
    </row>
    <row r="160" spans="1:10" ht="15" customHeight="1">
      <c r="A160" s="12"/>
      <c r="B160" s="12"/>
      <c r="C160" s="51" t="s">
        <v>44</v>
      </c>
      <c r="D160" s="11">
        <v>19120.3</v>
      </c>
      <c r="E160" s="11">
        <v>19120.3</v>
      </c>
      <c r="F160" s="11"/>
      <c r="G160" s="11"/>
      <c r="H160" s="32">
        <f t="shared" si="25"/>
        <v>19120.3</v>
      </c>
      <c r="I160" s="31">
        <f t="shared" si="25"/>
        <v>19120.3</v>
      </c>
      <c r="J160" s="24">
        <f>((I160*100)/H160)</f>
        <v>100</v>
      </c>
    </row>
    <row r="161" spans="1:10" ht="15" customHeight="1">
      <c r="A161" s="12"/>
      <c r="B161" s="12"/>
      <c r="C161" s="1" t="s">
        <v>55</v>
      </c>
      <c r="D161" s="11">
        <v>30000</v>
      </c>
      <c r="E161" s="11">
        <v>0</v>
      </c>
      <c r="F161" s="11"/>
      <c r="G161" s="11"/>
      <c r="H161" s="32">
        <f t="shared" si="25"/>
        <v>30000</v>
      </c>
      <c r="I161" s="31">
        <f t="shared" si="25"/>
        <v>0</v>
      </c>
      <c r="J161" s="24">
        <f>((I161*100)/H161)</f>
        <v>0</v>
      </c>
    </row>
    <row r="162" spans="1:10" ht="26.25" customHeight="1">
      <c r="A162" s="3">
        <v>926</v>
      </c>
      <c r="B162" s="3"/>
      <c r="C162" s="9" t="s">
        <v>65</v>
      </c>
      <c r="D162" s="21">
        <f>SUM(D165,D163)</f>
        <v>2435168</v>
      </c>
      <c r="E162" s="21">
        <f>SUM(E165,E163)</f>
        <v>73258.27</v>
      </c>
      <c r="F162" s="21"/>
      <c r="G162" s="21"/>
      <c r="H162" s="26">
        <f aca="true" t="shared" si="26" ref="H162:I169">SUM(D162)</f>
        <v>2435168</v>
      </c>
      <c r="I162" s="27">
        <f t="shared" si="26"/>
        <v>73258.27</v>
      </c>
      <c r="J162" s="23">
        <f t="shared" si="24"/>
        <v>3.0083456254352883</v>
      </c>
    </row>
    <row r="163" spans="1:10" ht="18" customHeight="1">
      <c r="A163" s="12"/>
      <c r="B163" s="12">
        <v>92601</v>
      </c>
      <c r="C163" s="13" t="s">
        <v>86</v>
      </c>
      <c r="D163" s="16">
        <f>D164</f>
        <v>2272668</v>
      </c>
      <c r="E163" s="16">
        <f>E164</f>
        <v>22800.65</v>
      </c>
      <c r="F163" s="16"/>
      <c r="G163" s="16"/>
      <c r="H163" s="28">
        <f t="shared" si="26"/>
        <v>2272668</v>
      </c>
      <c r="I163" s="29">
        <f t="shared" si="26"/>
        <v>22800.65</v>
      </c>
      <c r="J163" s="22">
        <f t="shared" si="24"/>
        <v>1.0032547648842682</v>
      </c>
    </row>
    <row r="164" spans="1:10" ht="16.5" customHeight="1">
      <c r="A164" s="8"/>
      <c r="B164" s="8"/>
      <c r="C164" s="10" t="s">
        <v>43</v>
      </c>
      <c r="D164" s="62">
        <v>2272668</v>
      </c>
      <c r="E164" s="62">
        <v>22800.65</v>
      </c>
      <c r="F164" s="62"/>
      <c r="G164" s="62"/>
      <c r="H164" s="28">
        <f>SUM(D164)</f>
        <v>2272668</v>
      </c>
      <c r="I164" s="29">
        <f>SUM(E164)</f>
        <v>22800.65</v>
      </c>
      <c r="J164" s="22">
        <f>((I164*100)/H164)</f>
        <v>1.0032547648842682</v>
      </c>
    </row>
    <row r="165" spans="1:10" ht="24.75" customHeight="1">
      <c r="A165" s="12"/>
      <c r="B165" s="12">
        <v>92605</v>
      </c>
      <c r="C165" s="13" t="s">
        <v>66</v>
      </c>
      <c r="D165" s="16">
        <f>SUM(D166:D169)</f>
        <v>162500</v>
      </c>
      <c r="E165" s="16">
        <f>SUM(E166:E169)</f>
        <v>50457.62</v>
      </c>
      <c r="F165" s="16"/>
      <c r="G165" s="16"/>
      <c r="H165" s="32">
        <f t="shared" si="26"/>
        <v>162500</v>
      </c>
      <c r="I165" s="31">
        <f t="shared" si="26"/>
        <v>50457.62</v>
      </c>
      <c r="J165" s="24">
        <f t="shared" si="24"/>
        <v>31.050843076923076</v>
      </c>
    </row>
    <row r="166" spans="1:10" ht="13.5" customHeight="1">
      <c r="A166" s="12"/>
      <c r="B166" s="12"/>
      <c r="C166" s="51" t="s">
        <v>48</v>
      </c>
      <c r="D166" s="61">
        <v>5000</v>
      </c>
      <c r="E166" s="61">
        <v>0</v>
      </c>
      <c r="F166" s="61"/>
      <c r="G166" s="61"/>
      <c r="H166" s="32">
        <f t="shared" si="26"/>
        <v>5000</v>
      </c>
      <c r="I166" s="31">
        <f t="shared" si="26"/>
        <v>0</v>
      </c>
      <c r="J166" s="24">
        <f t="shared" si="24"/>
        <v>0</v>
      </c>
    </row>
    <row r="167" spans="1:10" ht="13.5" customHeight="1">
      <c r="A167" s="12"/>
      <c r="B167" s="12"/>
      <c r="C167" s="51" t="s">
        <v>87</v>
      </c>
      <c r="D167" s="61">
        <v>50000</v>
      </c>
      <c r="E167" s="61">
        <v>25000</v>
      </c>
      <c r="F167" s="61"/>
      <c r="G167" s="61"/>
      <c r="H167" s="32">
        <f>SUM(D167)</f>
        <v>50000</v>
      </c>
      <c r="I167" s="31">
        <f>SUM(E167)</f>
        <v>25000</v>
      </c>
      <c r="J167" s="24">
        <f>((I167*100)/H167)</f>
        <v>50</v>
      </c>
    </row>
    <row r="168" spans="1:10" ht="13.5" customHeight="1">
      <c r="A168" s="12"/>
      <c r="B168" s="12"/>
      <c r="C168" s="51" t="s">
        <v>43</v>
      </c>
      <c r="D168" s="61">
        <v>100000</v>
      </c>
      <c r="E168" s="61">
        <v>22014.32</v>
      </c>
      <c r="F168" s="61"/>
      <c r="G168" s="61"/>
      <c r="H168" s="41">
        <f>SUM(D168)</f>
        <v>100000</v>
      </c>
      <c r="I168" s="42">
        <f>SUM(E168)</f>
        <v>22014.32</v>
      </c>
      <c r="J168" s="24">
        <f>((I168*100)/H168)</f>
        <v>22.01432</v>
      </c>
    </row>
    <row r="169" spans="1:10" ht="13.5" thickBot="1">
      <c r="A169" s="5"/>
      <c r="B169" s="5"/>
      <c r="C169" s="10" t="s">
        <v>44</v>
      </c>
      <c r="D169" s="20">
        <v>7500</v>
      </c>
      <c r="E169" s="20">
        <v>3443.3</v>
      </c>
      <c r="F169" s="20"/>
      <c r="G169" s="20"/>
      <c r="H169" s="41">
        <f t="shared" si="26"/>
        <v>7500</v>
      </c>
      <c r="I169" s="42">
        <f t="shared" si="26"/>
        <v>3443.3</v>
      </c>
      <c r="J169" s="24">
        <f t="shared" si="24"/>
        <v>45.910666666666664</v>
      </c>
    </row>
    <row r="170" spans="1:10" ht="18.75" thickBot="1">
      <c r="A170" s="70" t="s">
        <v>69</v>
      </c>
      <c r="B170" s="71"/>
      <c r="C170" s="71"/>
      <c r="D170" s="45">
        <f>SUM(D151,D140,D132,D114,D105,D79,D71,D67,D32,D28,D24,D17,D13,D6,D162,D56,D74)</f>
        <v>14128670.82</v>
      </c>
      <c r="E170" s="45">
        <f>SUM(E151,E140,E132,E114,E105,E79,E71,E67,E32,E28,E24,E17,E13,E6,E162,E56,E74)</f>
        <v>4113382.1500000004</v>
      </c>
      <c r="F170" s="45">
        <f>SUM(F114,F56,F47,F32,F6)</f>
        <v>1663698.04</v>
      </c>
      <c r="G170" s="45">
        <f>SUM(G114,G56,G47,G32,G6)</f>
        <v>757977.2100000001</v>
      </c>
      <c r="H170" s="46">
        <f>SUM(D170,F170)</f>
        <v>15792368.86</v>
      </c>
      <c r="I170" s="47">
        <f>SUM(E170,G170)</f>
        <v>4871359.36</v>
      </c>
      <c r="J170" s="36">
        <f t="shared" si="24"/>
        <v>30.84628660326264</v>
      </c>
    </row>
    <row r="171" spans="2:10" ht="12.75">
      <c r="B171" t="s">
        <v>70</v>
      </c>
      <c r="H171" s="43"/>
      <c r="I171" s="44"/>
      <c r="J171" s="25"/>
    </row>
    <row r="172" spans="3:10" ht="12.75">
      <c r="C172" t="s">
        <v>71</v>
      </c>
      <c r="D172" s="7">
        <f>SUM(D22,D26,D8,D168,D164,D61,D40,D146)</f>
        <v>5891668</v>
      </c>
      <c r="E172" s="7">
        <f>SUM(E22,E26,E8,E168,E164,E61,E40,E146)</f>
        <v>453637.36000000004</v>
      </c>
      <c r="F172" s="7">
        <f>SUM(F22,F8)</f>
        <v>0</v>
      </c>
      <c r="G172" s="7">
        <f>SUM(G22,G8)</f>
        <v>0</v>
      </c>
      <c r="H172" s="35">
        <f aca="true" t="shared" si="27" ref="H172:I176">SUM(D172,F172)</f>
        <v>5891668</v>
      </c>
      <c r="I172" s="35">
        <f t="shared" si="27"/>
        <v>453637.36000000004</v>
      </c>
      <c r="J172" s="25">
        <f aca="true" t="shared" si="28" ref="J172:J177">((I172*100)/H172)</f>
        <v>7.699642274479826</v>
      </c>
    </row>
    <row r="173" spans="3:10" ht="12.75">
      <c r="C173" t="s">
        <v>48</v>
      </c>
      <c r="D173" s="7">
        <f>SUM(D149,D30,D101,D43,D142,D119,D108,D153,D166,D145,D134,D128,D125,D116,D94,D97,D91,D85,D81,D60,D49,D39,D34,D21,D15,D103,D159,D69,D54,D51)</f>
        <v>4410349.680000001</v>
      </c>
      <c r="E173" s="7">
        <f>SUM(E149,E30,E101,E43,E142,E119,E108,E153,E166,E145,E134,E128,E125,E116,E94,E97,E91,E85,E81,E60,E49,E39,E34,E21,E15,E103,E159,E69,E54,E51)</f>
        <v>2041155.7499999995</v>
      </c>
      <c r="F173" s="7">
        <f>SUM(F149,F30,F101,F43,F142,F119,F108,F153,F166,F145,F134,F128,F125,F116,F94,F97,F91,F85,F81,F60,F49,F39,F34,F21,F15,F103,F159,F69,F54,F51)</f>
        <v>118690.48</v>
      </c>
      <c r="G173" s="7">
        <f>SUM(G149,G30,G101,G43,G142,G119,G108,G153,G166,G145,G134,G128,G125,G116,G94,G97,G91,G85,G81,G60,G49,G39,G34,G21,G15,G103,G159,G69,G54,G51)</f>
        <v>57456.600000000006</v>
      </c>
      <c r="H173" s="35">
        <f t="shared" si="27"/>
        <v>4529040.160000001</v>
      </c>
      <c r="I173" s="35">
        <f t="shared" si="27"/>
        <v>2098612.3499999996</v>
      </c>
      <c r="J173" s="25">
        <f t="shared" si="28"/>
        <v>46.33680152661749</v>
      </c>
    </row>
    <row r="174" spans="3:10" ht="24.75" customHeight="1">
      <c r="C174" s="1" t="s">
        <v>53</v>
      </c>
      <c r="D174" s="7">
        <f>SUM(D73)</f>
        <v>83950</v>
      </c>
      <c r="E174" s="7">
        <f>SUM(E73)</f>
        <v>49081.83</v>
      </c>
      <c r="F174" s="7">
        <f>SUM(F73)</f>
        <v>0</v>
      </c>
      <c r="G174" s="7">
        <f>SUM(G73)</f>
        <v>0</v>
      </c>
      <c r="H174" s="35">
        <f t="shared" si="27"/>
        <v>83950</v>
      </c>
      <c r="I174" s="35">
        <f t="shared" si="27"/>
        <v>49081.83</v>
      </c>
      <c r="J174" s="25">
        <f t="shared" si="28"/>
        <v>58.46555092316855</v>
      </c>
    </row>
    <row r="175" spans="3:10" ht="12.75">
      <c r="C175" t="s">
        <v>55</v>
      </c>
      <c r="D175" s="7">
        <f>SUM(D89,D87,D83,D167,D157,D155,D113,D161)</f>
        <v>782354</v>
      </c>
      <c r="E175" s="7">
        <f>SUM(E89,E87,E83,E167,E157,E155,E113,E161)</f>
        <v>387931.06</v>
      </c>
      <c r="F175" s="7">
        <f>SUM(F89,F87,F83)</f>
        <v>0</v>
      </c>
      <c r="G175" s="7">
        <f>SUM(G89,G87,G83)</f>
        <v>0</v>
      </c>
      <c r="H175" s="35">
        <f t="shared" si="27"/>
        <v>782354</v>
      </c>
      <c r="I175" s="35">
        <f t="shared" si="27"/>
        <v>387931.06</v>
      </c>
      <c r="J175" s="25">
        <f t="shared" si="28"/>
        <v>49.58510597504454</v>
      </c>
    </row>
    <row r="176" spans="3:10" ht="13.5" thickBot="1">
      <c r="C176" t="s">
        <v>44</v>
      </c>
      <c r="D176" s="7">
        <f>D170-SUM(D172,D173,D174,D175)</f>
        <v>2960349.1400000006</v>
      </c>
      <c r="E176" s="7">
        <f>E170-SUM(E172,E173,E174,E175)</f>
        <v>1181576.1500000008</v>
      </c>
      <c r="F176" s="7">
        <f>F170-SUM(F172,F173,F174,F175)</f>
        <v>1545007.56</v>
      </c>
      <c r="G176" s="7">
        <f>G170-SUM(G172,G173,G174,G175)</f>
        <v>700520.6100000001</v>
      </c>
      <c r="H176" s="35">
        <f t="shared" si="27"/>
        <v>4505356.700000001</v>
      </c>
      <c r="I176" s="35">
        <f t="shared" si="27"/>
        <v>1882096.760000001</v>
      </c>
      <c r="J176" s="25">
        <f t="shared" si="28"/>
        <v>41.774644835557645</v>
      </c>
    </row>
    <row r="177" spans="1:10" ht="13.5" thickBot="1">
      <c r="A177" s="37"/>
      <c r="B177" s="38"/>
      <c r="C177" s="39" t="s">
        <v>72</v>
      </c>
      <c r="D177" s="40">
        <f aca="true" t="shared" si="29" ref="D177:I177">SUM(D172:D176)</f>
        <v>14128670.82</v>
      </c>
      <c r="E177" s="40">
        <f t="shared" si="29"/>
        <v>4113382.1500000004</v>
      </c>
      <c r="F177" s="40">
        <f t="shared" si="29"/>
        <v>1663698.04</v>
      </c>
      <c r="G177" s="40">
        <f t="shared" si="29"/>
        <v>757977.2100000001</v>
      </c>
      <c r="H177" s="63">
        <f>SUM(H172:H176)</f>
        <v>15792368.860000001</v>
      </c>
      <c r="I177" s="40">
        <f t="shared" si="29"/>
        <v>4871359.36</v>
      </c>
      <c r="J177" s="36">
        <f t="shared" si="28"/>
        <v>30.846286603262637</v>
      </c>
    </row>
    <row r="179" spans="8:9" ht="12.75">
      <c r="H179" s="72" t="s">
        <v>73</v>
      </c>
      <c r="I179" s="73"/>
    </row>
    <row r="180" spans="3:9" ht="12.75">
      <c r="C180" t="s">
        <v>88</v>
      </c>
      <c r="H180" s="73"/>
      <c r="I180" s="73"/>
    </row>
    <row r="181" spans="8:9" ht="12.75">
      <c r="H181" s="73"/>
      <c r="I181" s="73"/>
    </row>
    <row r="182" spans="8:9" ht="12.75">
      <c r="H182" s="73"/>
      <c r="I182" s="73"/>
    </row>
    <row r="183" spans="8:9" ht="12.75">
      <c r="H183" s="73"/>
      <c r="I183" s="73"/>
    </row>
  </sheetData>
  <mergeCells count="16">
    <mergeCell ref="H179:I183"/>
    <mergeCell ref="I4:I5"/>
    <mergeCell ref="A1:J1"/>
    <mergeCell ref="A2:C3"/>
    <mergeCell ref="D2:E3"/>
    <mergeCell ref="F2:G3"/>
    <mergeCell ref="H2:I3"/>
    <mergeCell ref="J2:J5"/>
    <mergeCell ref="A4:A5"/>
    <mergeCell ref="C4:C5"/>
    <mergeCell ref="H4:H5"/>
    <mergeCell ref="E4:E5"/>
    <mergeCell ref="D4:D5"/>
    <mergeCell ref="A170:C170"/>
    <mergeCell ref="F4:F5"/>
    <mergeCell ref="G4:G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  <rowBreaks count="6" manualBreakCount="6">
    <brk id="27" max="9" man="1"/>
    <brk id="55" max="9" man="1"/>
    <brk id="78" max="9" man="1"/>
    <brk id="104" max="9" man="1"/>
    <brk id="131" max="9" man="1"/>
    <brk id="1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jedryka</cp:lastModifiedBy>
  <cp:lastPrinted>2009-08-25T10:40:27Z</cp:lastPrinted>
  <dcterms:created xsi:type="dcterms:W3CDTF">1997-02-26T13:46:56Z</dcterms:created>
  <dcterms:modified xsi:type="dcterms:W3CDTF">2009-08-25T10:40:40Z</dcterms:modified>
  <cp:category/>
  <cp:version/>
  <cp:contentType/>
  <cp:contentStatus/>
</cp:coreProperties>
</file>