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386" windowWidth="11850" windowHeight="8190" tabRatio="686" activeTab="4"/>
  </bookViews>
  <sheets>
    <sheet name="zał 1_Harmonogram" sheetId="1" r:id="rId1"/>
    <sheet name="zał 2_Raport tygodniowy " sheetId="2" r:id="rId2"/>
    <sheet name="zał 3 BILANS tygodniowy " sheetId="3" r:id="rId3"/>
    <sheet name="zał 4 BILANS zbiorczy " sheetId="4" r:id="rId4"/>
    <sheet name="Bilans zał do przedmiaru robót" sheetId="5" r:id="rId5"/>
  </sheets>
  <definedNames>
    <definedName name="_xlnm.Print_Area_1">#REF!</definedName>
    <definedName name="_xlnm.Print_Area_2" localSheetId="2">'zał 3 BILANS tygodniowy '!$A$8:$U$147</definedName>
    <definedName name="_xlnm.Print_Area_2" localSheetId="3">'zał 4 BILANS zbiorczy '!$A$8:$D$147</definedName>
    <definedName name="_xlnm.Print_Area_2">'Bilans zał do przedmiaru robót'!$A$8:$U$147</definedName>
    <definedName name="_xlnm.Print_Area_3">#REF!</definedName>
    <definedName name="_xlnm.Print_Area" localSheetId="4">'Bilans zał do przedmiaru robót'!$A$1:$AA$148</definedName>
    <definedName name="_xlnm.Print_Area" localSheetId="0">'zał 1_Harmonogram'!$A$1:$M$51</definedName>
    <definedName name="_xlnm.Print_Area" localSheetId="1">'zał 2_Raport tygodniowy '!$A$1:$I$60</definedName>
    <definedName name="_xlnm.Print_Area" localSheetId="2">'zał 3 BILANS tygodniowy '!$A$1:$AA$152</definedName>
    <definedName name="_xlnm.Print_Area" localSheetId="3">'zał 4 BILANS zbiorczy '!$A$1:$W$151</definedName>
  </definedNames>
  <calcPr fullCalcOnLoad="1"/>
</workbook>
</file>

<file path=xl/sharedStrings.xml><?xml version="1.0" encoding="utf-8"?>
<sst xmlns="http://schemas.openxmlformats.org/spreadsheetml/2006/main" count="1220" uniqueCount="193">
  <si>
    <t>Lp.</t>
  </si>
  <si>
    <t>Wartość rzędnych istniejących
 [m n.p.m.]</t>
  </si>
  <si>
    <t>Wartość rzędnych posadownienia
 [m n.p.m.]</t>
  </si>
  <si>
    <t>Wysokość średnia [m]</t>
  </si>
  <si>
    <t>Objętość
[m3]</t>
  </si>
  <si>
    <t xml:space="preserve">oś poz. </t>
  </si>
  <si>
    <t>oś pion.</t>
  </si>
  <si>
    <t>A.</t>
  </si>
  <si>
    <t xml:space="preserve">PŁYTA DOLNA  </t>
  </si>
  <si>
    <t>1-2</t>
  </si>
  <si>
    <t>C-D</t>
  </si>
  <si>
    <t>D-E</t>
  </si>
  <si>
    <t>E-F</t>
  </si>
  <si>
    <t>F-G</t>
  </si>
  <si>
    <t>G-H</t>
  </si>
  <si>
    <t>H-I</t>
  </si>
  <si>
    <t>I-J</t>
  </si>
  <si>
    <t>2-3</t>
  </si>
  <si>
    <t>3-4</t>
  </si>
  <si>
    <t>4-5</t>
  </si>
  <si>
    <t>5-6</t>
  </si>
  <si>
    <t>6-7</t>
  </si>
  <si>
    <t>A-B</t>
  </si>
  <si>
    <t>B-C</t>
  </si>
  <si>
    <t>7-8</t>
  </si>
  <si>
    <t>RAZEM PŁYTA DOLNA [m3]</t>
  </si>
  <si>
    <t>B.</t>
  </si>
  <si>
    <t>PŁYTA GÓRNA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</si>
  <si>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</si>
  <si>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</si>
  <si>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</si>
  <si>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</si>
  <si>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</si>
  <si>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</si>
  <si>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</si>
  <si>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</si>
  <si>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</si>
  <si>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</si>
  <si>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RAZEM PŁYTA GÓRNA [m3]</t>
  </si>
  <si>
    <t>Wartość rzędnych projektowych
 [m n.p.m.]</t>
  </si>
  <si>
    <t>WYKOPY</t>
  </si>
  <si>
    <t>NASYPY</t>
  </si>
  <si>
    <t>Wysokość [m]</t>
  </si>
  <si>
    <t>Wysokość średnia  [m]</t>
  </si>
  <si>
    <t>Wysokość   [m]</t>
  </si>
  <si>
    <t>Lokalizacja 
rzędnych</t>
  </si>
  <si>
    <t>m</t>
  </si>
  <si>
    <t>m2</t>
  </si>
  <si>
    <t>Drenaż zasypki za ścianami oporowymi</t>
  </si>
  <si>
    <t>m3</t>
  </si>
  <si>
    <t>kg</t>
  </si>
  <si>
    <t>OBIEKTY INŻYNIERSKIE</t>
  </si>
  <si>
    <t xml:space="preserve">   - najazdowy 15x22cm</t>
  </si>
  <si>
    <t xml:space="preserve">   - drogowy 15x30cm</t>
  </si>
  <si>
    <t>Krawężnik betonowy na ławie B20 z oporem</t>
  </si>
  <si>
    <t xml:space="preserve">Balustrada ze stali nierdzewnej </t>
  </si>
  <si>
    <t>Bariera ochronna stalowa</t>
  </si>
  <si>
    <t>Umocnienie skarp brukiem kamiennym gr 10 cm</t>
  </si>
  <si>
    <t>Trawa z rolki gr. 10 cm</t>
  </si>
  <si>
    <t>Nawierzchnia z betonowej kostki brukowej gr 8 cm</t>
  </si>
  <si>
    <t>szt.</t>
  </si>
  <si>
    <t>- ściek korytkowy b=35 cm</t>
  </si>
  <si>
    <t>Umocnienie ścieków elementami prefabrykowanymi</t>
  </si>
  <si>
    <t>- dren z PCV ø150</t>
  </si>
  <si>
    <t xml:space="preserve">- dren z PCV ø250 </t>
  </si>
  <si>
    <t>Sączek podłużny</t>
  </si>
  <si>
    <t>Kanalizacja deszczowa</t>
  </si>
  <si>
    <t xml:space="preserve">   - geowłóknina separacyjna</t>
  </si>
  <si>
    <t xml:space="preserve">   - w-wa filtracyjna z pospółki gr. 15 cm</t>
  </si>
  <si>
    <t xml:space="preserve">   - wypełnienie geosiatki - pospółka</t>
  </si>
  <si>
    <t xml:space="preserve">   - geosiatka komórkowa h=20cm</t>
  </si>
  <si>
    <t>Wzmocnienie geosentetykiem podłoża nasypu</t>
  </si>
  <si>
    <t>Nasyp zbrojony geosentetykiem</t>
  </si>
  <si>
    <t>Wykonanie nasypu</t>
  </si>
  <si>
    <t>Wykonanie wykopów</t>
  </si>
  <si>
    <t>Ilość</t>
  </si>
  <si>
    <t>RAZEM CAŁOSĆ ROBÓT ZIEMNYCH (PŁYTA DOLNA + PŁYTA GÓRNA) [m3]</t>
  </si>
  <si>
    <t>ODWODNIENIE</t>
  </si>
  <si>
    <t>ROBOTY WYKOŃCZENIOWE</t>
  </si>
  <si>
    <t>Urządzenia oczyszczające separator koalescencyjny 6 l/s z samoczynnym zamknięciem,'  odstojnikiem szlamowym i przelewem burzowym</t>
  </si>
  <si>
    <t>Dodatkowe odwierty geologiczne- L= 10 m, szt - 4</t>
  </si>
  <si>
    <t>Zakres rzeczowy z danymi technicznymi obiektów</t>
  </si>
  <si>
    <t>jedn miary</t>
  </si>
  <si>
    <t>A</t>
  </si>
  <si>
    <t>B</t>
  </si>
  <si>
    <t>C</t>
  </si>
  <si>
    <t>D</t>
  </si>
  <si>
    <t>E</t>
  </si>
  <si>
    <t>F</t>
  </si>
  <si>
    <t>G</t>
  </si>
  <si>
    <t>H</t>
  </si>
  <si>
    <t xml:space="preserve">I </t>
  </si>
  <si>
    <t>J</t>
  </si>
  <si>
    <t>K</t>
  </si>
  <si>
    <t>L</t>
  </si>
  <si>
    <t>Nr
poz. koszt.</t>
  </si>
  <si>
    <t>- kanał z rur kanalizacyjnych PP ø200</t>
  </si>
  <si>
    <t>- odwodnienie liniowe, D400, b=300mm</t>
  </si>
  <si>
    <t>-  kanał z rur kanalizacyjnych PP ø160</t>
  </si>
  <si>
    <t>Roboty ziemne pod fundamenty</t>
  </si>
  <si>
    <t>53-54</t>
  </si>
  <si>
    <t>Zbrojenie</t>
  </si>
  <si>
    <t>Betonowanie</t>
  </si>
  <si>
    <t>- beton konstrukcyjny</t>
  </si>
  <si>
    <t>- beton niekonstrukcyjny</t>
  </si>
  <si>
    <t>56-59</t>
  </si>
  <si>
    <t>Izolacje wykonywana na zimno</t>
  </si>
  <si>
    <t xml:space="preserve">Zabezpieczenie antykorozyjne powierzchni betonowych </t>
  </si>
  <si>
    <t xml:space="preserve">Kamienne oblicowanie ścian </t>
  </si>
  <si>
    <t>Oznakowanie</t>
  </si>
  <si>
    <t>- oznakowanie wg projektu docelowej org. ruchu</t>
  </si>
  <si>
    <t>-oznakowanie wg projektu tymczasowej org. ruchu</t>
  </si>
  <si>
    <t>- betonowe obrzeża chodnikowe 8x30x100 cm</t>
  </si>
  <si>
    <t>Dział</t>
  </si>
  <si>
    <t>Wyszczególnienie ilości prac do wykonania w danym tygodniu roku 2015</t>
  </si>
  <si>
    <t xml:space="preserve">HARMONOGRAM RZECZOWO - TERMINOWY 
dla zadania pn.: Budowa parkingu gminnego "Pod Grapą" w Istebnej Centrum </t>
  </si>
  <si>
    <t xml:space="preserve">Uwaga do harmonogramu: </t>
  </si>
  <si>
    <t>1. W komórkach z szarym wypełnieniem Wykonawca deklaruje ilośc prac do wykonania w danym tygodniu roku</t>
  </si>
  <si>
    <t>kpl</t>
  </si>
  <si>
    <t>M</t>
  </si>
  <si>
    <t>Wartość rzędnych z pomiaru geodezyjnego z dnia 19.06.2015
 [m n.p.m.]</t>
  </si>
  <si>
    <t>Objętość w danym tygodniu roku 2015 na podstawie imformacji tygodniowej</t>
  </si>
  <si>
    <t xml:space="preserve">B </t>
  </si>
  <si>
    <t>I</t>
  </si>
  <si>
    <t>N</t>
  </si>
  <si>
    <t>O</t>
  </si>
  <si>
    <t>P</t>
  </si>
  <si>
    <t>R</t>
  </si>
  <si>
    <t>S</t>
  </si>
  <si>
    <t>T</t>
  </si>
  <si>
    <t>U</t>
  </si>
  <si>
    <t>W</t>
  </si>
  <si>
    <t>Y</t>
  </si>
  <si>
    <t>Z</t>
  </si>
  <si>
    <r>
      <t>A</t>
    </r>
    <r>
      <rPr>
        <sz val="10"/>
        <rFont val="Czcionka tekstu podstawowego"/>
        <family val="0"/>
      </rPr>
      <t>´</t>
    </r>
  </si>
  <si>
    <r>
      <t>B</t>
    </r>
    <r>
      <rPr>
        <sz val="10"/>
        <rFont val="Czcionka tekstu podstawowego"/>
        <family val="0"/>
      </rPr>
      <t>´</t>
    </r>
  </si>
  <si>
    <r>
      <t>C</t>
    </r>
    <r>
      <rPr>
        <sz val="10"/>
        <rFont val="Czcionka tekstu podstawowego"/>
        <family val="0"/>
      </rPr>
      <t>´</t>
    </r>
  </si>
  <si>
    <r>
      <t>D</t>
    </r>
    <r>
      <rPr>
        <sz val="10"/>
        <rFont val="Czcionka tekstu podstawowego"/>
        <family val="0"/>
      </rPr>
      <t>´</t>
    </r>
  </si>
  <si>
    <t>D-H</t>
  </si>
  <si>
    <t>E-I</t>
  </si>
  <si>
    <t>F-J</t>
  </si>
  <si>
    <t>G-K</t>
  </si>
  <si>
    <t>L-H</t>
  </si>
  <si>
    <t>M-I</t>
  </si>
  <si>
    <t>N-J</t>
  </si>
  <si>
    <t>O-K</t>
  </si>
  <si>
    <t>(P+Q+R+S)/4</t>
  </si>
  <si>
    <t>T x 6m x 6m</t>
  </si>
  <si>
    <r>
      <t>(Y+Z+A</t>
    </r>
    <r>
      <rPr>
        <sz val="8"/>
        <rFont val="Czcionka tekstu podstawowego"/>
        <family val="0"/>
      </rPr>
      <t>´</t>
    </r>
    <r>
      <rPr>
        <sz val="8"/>
        <rFont val="Arial CE"/>
        <family val="2"/>
      </rPr>
      <t>+B</t>
    </r>
    <r>
      <rPr>
        <sz val="8"/>
        <rFont val="DaunPenh"/>
        <family val="0"/>
      </rPr>
      <t>'</t>
    </r>
    <r>
      <rPr>
        <sz val="8"/>
        <rFont val="Arial CE"/>
        <family val="2"/>
      </rPr>
      <t>)/4</t>
    </r>
  </si>
  <si>
    <r>
      <t>C</t>
    </r>
    <r>
      <rPr>
        <sz val="8"/>
        <rFont val="Czcionka tekstu podstawowego"/>
        <family val="0"/>
      </rPr>
      <t>´</t>
    </r>
    <r>
      <rPr>
        <sz val="8"/>
        <rFont val="Arial CE"/>
        <family val="2"/>
      </rPr>
      <t>x 6m x 6m</t>
    </r>
  </si>
  <si>
    <t>RAZEM PŁ.DOL. [m3]</t>
  </si>
  <si>
    <t>RAZEM PŁ. GÓR. [m3]</t>
  </si>
  <si>
    <t>RAZEM CAŁOSĆ [m3]</t>
  </si>
  <si>
    <t>OBJĘTOŚCI WYKOPÓW [m3]</t>
  </si>
  <si>
    <t>OBJETOŚCI NASYPÓW [m3]</t>
  </si>
  <si>
    <t>Przedmiar robót</t>
  </si>
  <si>
    <t>Obmiar robót</t>
  </si>
  <si>
    <t>Różnica pomiędzy przedmiarem a obmiarem
[ D-L]</t>
  </si>
  <si>
    <t xml:space="preserve">BILANS MAS ZIEMNYCH ZBIORCZY - sporządzony na podstawie bilansów tygodniowych </t>
  </si>
  <si>
    <r>
      <t xml:space="preserve">BILANS MAS ZIEMNYCH - </t>
    </r>
    <r>
      <rPr>
        <i/>
        <sz val="12"/>
        <rFont val="Arial CE"/>
        <family val="0"/>
      </rPr>
      <t>przedmiar robót</t>
    </r>
  </si>
  <si>
    <t xml:space="preserve">Wartośc rzędnych z pomiaru geodezyhjnego z dnia …………….2015 r. </t>
  </si>
  <si>
    <t>posadownienie nasypu  /
 prowadzenia wykopów  
 [m n.p.m.]</t>
  </si>
  <si>
    <t>zabudowania nasypu 
 [m n.p.m.]</t>
  </si>
  <si>
    <t xml:space="preserve">Uwagi do tygodniowego bilansu mas ziemnych </t>
  </si>
  <si>
    <t xml:space="preserve">1. W kolumnach H, I, J, K, L, M, N, O należy wpisać wartości rzędnych z pomiaru geodezyjnego przedstawiające wykonany zakres robót w danym tygodniu.    </t>
  </si>
  <si>
    <t xml:space="preserve">2. Pomiary geodezyjne należy prowadzić w oparciu o siatkę niwelacyjną stanowiąca załącznik nr 5 do umowy </t>
  </si>
  <si>
    <t xml:space="preserve">3. Wprowadzane rzędne z pomiaru geopdezyjnego należy odnaczyć poprzez pogrubienie kursuwą oraz zmianę koloru czcionki na czerwony.    </t>
  </si>
  <si>
    <t>Ilość prac w danym tygodniu</t>
  </si>
  <si>
    <t xml:space="preserve">deklarowana 
- zgodnie z harmonogramem </t>
  </si>
  <si>
    <t xml:space="preserve">rzeczywista </t>
  </si>
  <si>
    <t xml:space="preserve">Uwagi do raportu, wykonanego zakresu prac: </t>
  </si>
  <si>
    <t>I.</t>
  </si>
  <si>
    <t xml:space="preserve">Zadanie realizowane zgodnie / niezgodnie* z harmonogramem rzeczowo - terminowym.    </t>
  </si>
  <si>
    <t>Niezgodność polega na ………..</t>
  </si>
  <si>
    <t>ilościowa
(kol.G - kol. F)</t>
  </si>
  <si>
    <t>procentowa
(kol. G / kol. F)</t>
  </si>
  <si>
    <r>
      <t xml:space="preserve">Nazwa zadania:       Budowa parkingu gminnego Pod Grapą w Istebnej Centrum
Zamawiający:           Gmina Istebna – 43-470  Istebna 1000
</t>
    </r>
    <r>
      <rPr>
        <i/>
        <sz val="10"/>
        <color indexed="10"/>
        <rFont val="Arial CE"/>
        <family val="0"/>
      </rPr>
      <t>Wykonawca:            …………………………………………….
Kierownik budowy :  …………..........................................
Inspektor nadzoru:   .......................................................</t>
    </r>
  </si>
  <si>
    <r>
      <t xml:space="preserve">Załącznik nr 5 do umowy nr ZP.271.9.2015 z dnia </t>
    </r>
    <r>
      <rPr>
        <b/>
        <i/>
        <sz val="10"/>
        <color indexed="10"/>
        <rFont val="Arial CE"/>
        <family val="0"/>
      </rPr>
      <t>…….. lipca 2015 r.</t>
    </r>
  </si>
  <si>
    <t>…………………………………...…………..</t>
  </si>
  <si>
    <t>(miejscowość, data)</t>
  </si>
  <si>
    <t>(pieczęć i podpis Wykonawcy)</t>
  </si>
  <si>
    <t xml:space="preserve">Urządzenia oczyszczające separator koalescencyjny 6 l/s </t>
  </si>
  <si>
    <t xml:space="preserve">RAPORT TYGODNIOWY ZBIORCZY
 dla zadania pn.: Budowa parkingu gminnego "Pod Grapą" w Istebnej Centrum </t>
  </si>
  <si>
    <r>
      <t xml:space="preserve">ROBOTY </t>
    </r>
    <r>
      <rPr>
        <sz val="8"/>
        <color indexed="8"/>
        <rFont val="Arial"/>
        <family val="2"/>
      </rPr>
      <t>BRUKARSKIE</t>
    </r>
  </si>
  <si>
    <r>
      <t xml:space="preserve">Załącznik nr 1 do umowy nr ZP.271.9.2015 z dnia </t>
    </r>
    <r>
      <rPr>
        <i/>
        <sz val="10"/>
        <color indexed="10"/>
        <rFont val="Arial"/>
        <family val="2"/>
      </rPr>
      <t xml:space="preserve">…….. lipca 2015 r.   </t>
    </r>
  </si>
  <si>
    <r>
      <t xml:space="preserve">Załącznik nr 2 do umowy nr ZP.271.9.2015 z dnia </t>
    </r>
    <r>
      <rPr>
        <i/>
        <sz val="10"/>
        <color indexed="10"/>
        <rFont val="Arial"/>
        <family val="2"/>
      </rPr>
      <t xml:space="preserve">…….. lipca 2015 r. </t>
    </r>
    <r>
      <rPr>
        <i/>
        <sz val="10"/>
        <rFont val="Arial"/>
        <family val="2"/>
      </rPr>
      <t xml:space="preserve">  </t>
    </r>
  </si>
  <si>
    <r>
      <t xml:space="preserve">Załącznik nr 3 do umowy nr ZP.271.9.2015 z dnia </t>
    </r>
    <r>
      <rPr>
        <i/>
        <sz val="10"/>
        <color indexed="10"/>
        <rFont val="Arial CE"/>
        <family val="0"/>
      </rPr>
      <t xml:space="preserve">…….. lipca 2015 r.   </t>
    </r>
  </si>
  <si>
    <r>
      <t xml:space="preserve">Załącznik nr 4 do umowy nr ZP.271.9.2015 z dnia </t>
    </r>
    <r>
      <rPr>
        <i/>
        <sz val="10"/>
        <color indexed="10"/>
        <rFont val="Arial CE"/>
        <family val="0"/>
      </rPr>
      <t>…….. lipca 2015 r.</t>
    </r>
  </si>
  <si>
    <t>różnica</t>
  </si>
  <si>
    <r>
      <t xml:space="preserve">BILANS MAS ZIEMNYCH TYGODNIOWY -  za </t>
    </r>
    <r>
      <rPr>
        <b/>
        <i/>
        <sz val="12"/>
        <color indexed="10"/>
        <rFont val="Arial CE"/>
        <family val="0"/>
      </rPr>
      <t>…….. tydzień 2015 r.</t>
    </r>
    <r>
      <rPr>
        <b/>
        <i/>
        <sz val="12"/>
        <rFont val="Arial CE"/>
        <family val="0"/>
      </rPr>
      <t xml:space="preserve"> sporządzony na podstawie pomiaru geodezyjnego z dnia </t>
    </r>
    <r>
      <rPr>
        <b/>
        <i/>
        <sz val="12"/>
        <color indexed="10"/>
        <rFont val="Arial CE"/>
        <family val="0"/>
      </rPr>
      <t xml:space="preserve">……….2015 r.   </t>
    </r>
  </si>
  <si>
    <t>ROBOTY
ZIEMNE</t>
  </si>
  <si>
    <t>OBIEKTY
INŻYNIERSKIE</t>
  </si>
  <si>
    <t>ROBOTY
WYKOŃCZENIOWE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</si>
</sst>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dd\-mmm"/>
    <numFmt numFmtId="166" formatCode="#,##0.0"/>
    <numFmt numFmtId="167" formatCode="#,##0.000"/>
  </numFmts>
  <fonts count="73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7"/>
      <name val="Arial CE"/>
      <family val="2"/>
    </font>
    <font>
      <b/>
      <i/>
      <sz val="10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zcionka tekstu podstawowego"/>
      <family val="0"/>
    </font>
    <font>
      <sz val="8"/>
      <name val="Czcionka tekstu podstawowego"/>
      <family val="0"/>
    </font>
    <font>
      <sz val="8"/>
      <name val="DaunPenh"/>
      <family val="0"/>
    </font>
    <font>
      <b/>
      <sz val="9"/>
      <name val="Arial CE"/>
      <family val="2"/>
    </font>
    <font>
      <i/>
      <sz val="10"/>
      <name val="Arial"/>
      <family val="2"/>
    </font>
    <font>
      <i/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sz val="8"/>
      <color indexed="8"/>
      <name val="Arial"/>
      <family val="2"/>
    </font>
    <font>
      <i/>
      <sz val="10"/>
      <color indexed="10"/>
      <name val="Arial"/>
      <family val="2"/>
    </font>
    <font>
      <b/>
      <i/>
      <sz val="12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Arial"/>
      <family val="2"/>
    </font>
    <font>
      <i/>
      <sz val="11"/>
      <color indexed="8"/>
      <name val="Czcionka tekstu podstawowego"/>
      <family val="0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6"/>
      <color theme="1"/>
      <name val="Arial"/>
      <family val="2"/>
    </font>
    <font>
      <i/>
      <sz val="11"/>
      <color theme="1"/>
      <name val="Czcionka tekstu podstawowego"/>
      <family val="0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Czcionka tekstu podstawowego"/>
      <family val="0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763">
    <xf numFmtId="0" fontId="0" fillId="0" borderId="0" xfId="0" applyAlignment="1">
      <alignment/>
    </xf>
    <xf numFmtId="0" fontId="1" fillId="0" borderId="0" xfId="44" applyAlignment="1">
      <alignment horizontal="center"/>
      <protection/>
    </xf>
    <xf numFmtId="0" fontId="1" fillId="0" borderId="0" xfId="44">
      <alignment/>
      <protection/>
    </xf>
    <xf numFmtId="0" fontId="1" fillId="0" borderId="0" xfId="44" applyAlignment="1">
      <alignment vertical="center"/>
      <protection/>
    </xf>
    <xf numFmtId="0" fontId="1" fillId="0" borderId="0" xfId="44" applyAlignment="1">
      <alignment horizontal="center" vertical="center"/>
      <protection/>
    </xf>
    <xf numFmtId="49" fontId="1" fillId="0" borderId="0" xfId="44" applyNumberFormat="1" applyFill="1" applyAlignment="1">
      <alignment horizontal="center"/>
      <protection/>
    </xf>
    <xf numFmtId="0" fontId="1" fillId="0" borderId="0" xfId="44" applyFill="1" applyAlignment="1">
      <alignment horizontal="center"/>
      <protection/>
    </xf>
    <xf numFmtId="0" fontId="1" fillId="0" borderId="0" xfId="44" applyFill="1" applyAlignment="1">
      <alignment horizontal="right"/>
      <protection/>
    </xf>
    <xf numFmtId="3" fontId="1" fillId="0" borderId="0" xfId="44" applyNumberFormat="1" applyFill="1" applyAlignment="1">
      <alignment horizontal="right"/>
      <protection/>
    </xf>
    <xf numFmtId="0" fontId="1" fillId="0" borderId="0" xfId="44" applyFill="1">
      <alignment/>
      <protection/>
    </xf>
    <xf numFmtId="0" fontId="1" fillId="0" borderId="10" xfId="44" applyBorder="1" applyAlignment="1">
      <alignment horizontal="center" vertical="center"/>
      <protection/>
    </xf>
    <xf numFmtId="0" fontId="1" fillId="0" borderId="11" xfId="44" applyBorder="1" applyAlignment="1">
      <alignment horizontal="center" vertical="center"/>
      <protection/>
    </xf>
    <xf numFmtId="0" fontId="1" fillId="0" borderId="12" xfId="44" applyBorder="1" applyAlignment="1">
      <alignment horizontal="center" vertical="center"/>
      <protection/>
    </xf>
    <xf numFmtId="3" fontId="2" fillId="0" borderId="0" xfId="44" applyNumberFormat="1" applyFont="1" applyFill="1" applyAlignment="1">
      <alignment horizontal="right"/>
      <protection/>
    </xf>
    <xf numFmtId="0" fontId="1" fillId="0" borderId="0" xfId="44" applyFont="1" applyFill="1" applyAlignment="1">
      <alignment horizontal="center"/>
      <protection/>
    </xf>
    <xf numFmtId="0" fontId="1" fillId="0" borderId="13" xfId="44" applyFont="1" applyBorder="1" applyAlignment="1">
      <alignment horizontal="center" vertical="center" wrapText="1"/>
      <protection/>
    </xf>
    <xf numFmtId="0" fontId="1" fillId="0" borderId="14" xfId="44" applyBorder="1" applyAlignment="1">
      <alignment horizontal="center" vertical="center"/>
      <protection/>
    </xf>
    <xf numFmtId="3" fontId="1" fillId="0" borderId="15" xfId="44" applyNumberFormat="1" applyBorder="1" applyAlignment="1">
      <alignment horizontal="center" vertical="center"/>
      <protection/>
    </xf>
    <xf numFmtId="0" fontId="1" fillId="0" borderId="15" xfId="44" applyBorder="1" applyAlignment="1">
      <alignment horizontal="center" vertical="center"/>
      <protection/>
    </xf>
    <xf numFmtId="2" fontId="1" fillId="33" borderId="16" xfId="44" applyNumberFormat="1" applyFill="1" applyBorder="1" applyAlignment="1">
      <alignment vertical="center"/>
      <protection/>
    </xf>
    <xf numFmtId="2" fontId="1" fillId="33" borderId="17" xfId="44" applyNumberFormat="1" applyFill="1" applyBorder="1" applyAlignment="1">
      <alignment vertical="center"/>
      <protection/>
    </xf>
    <xf numFmtId="2" fontId="1" fillId="0" borderId="16" xfId="44" applyNumberFormat="1" applyBorder="1" applyAlignment="1">
      <alignment vertical="center"/>
      <protection/>
    </xf>
    <xf numFmtId="2" fontId="1" fillId="0" borderId="18" xfId="44" applyNumberFormat="1" applyBorder="1" applyAlignment="1">
      <alignment vertical="center"/>
      <protection/>
    </xf>
    <xf numFmtId="2" fontId="1" fillId="33" borderId="19" xfId="44" applyNumberFormat="1" applyFill="1" applyBorder="1" applyAlignment="1">
      <alignment vertical="center"/>
      <protection/>
    </xf>
    <xf numFmtId="2" fontId="1" fillId="33" borderId="18" xfId="44" applyNumberFormat="1" applyFill="1" applyBorder="1" applyAlignment="1">
      <alignment vertical="center"/>
      <protection/>
    </xf>
    <xf numFmtId="2" fontId="1" fillId="0" borderId="19" xfId="44" applyNumberFormat="1" applyBorder="1" applyAlignment="1">
      <alignment vertical="center"/>
      <protection/>
    </xf>
    <xf numFmtId="0" fontId="2" fillId="0" borderId="0" xfId="44" applyFont="1" applyAlignment="1">
      <alignment vertical="center"/>
      <protection/>
    </xf>
    <xf numFmtId="0" fontId="2" fillId="0" borderId="20" xfId="44" applyFont="1" applyBorder="1" applyAlignment="1">
      <alignment vertical="center"/>
      <protection/>
    </xf>
    <xf numFmtId="2" fontId="1" fillId="33" borderId="21" xfId="44" applyNumberFormat="1" applyFill="1" applyBorder="1" applyAlignment="1">
      <alignment vertical="center"/>
      <protection/>
    </xf>
    <xf numFmtId="49" fontId="1" fillId="33" borderId="22" xfId="44" applyNumberFormat="1" applyFont="1" applyFill="1" applyBorder="1" applyAlignment="1">
      <alignment horizontal="center" vertical="center"/>
      <protection/>
    </xf>
    <xf numFmtId="49" fontId="1" fillId="33" borderId="23" xfId="44" applyNumberFormat="1" applyFont="1" applyFill="1" applyBorder="1" applyAlignment="1">
      <alignment horizontal="center" vertical="center"/>
      <protection/>
    </xf>
    <xf numFmtId="49" fontId="1" fillId="33" borderId="24" xfId="44" applyNumberFormat="1" applyFont="1" applyFill="1" applyBorder="1" applyAlignment="1">
      <alignment horizontal="center" vertical="center"/>
      <protection/>
    </xf>
    <xf numFmtId="49" fontId="1" fillId="33" borderId="25" xfId="44" applyNumberFormat="1" applyFont="1" applyFill="1" applyBorder="1" applyAlignment="1">
      <alignment horizontal="center" vertical="center"/>
      <protection/>
    </xf>
    <xf numFmtId="49" fontId="1" fillId="0" borderId="22" xfId="44" applyNumberFormat="1" applyFont="1" applyFill="1" applyBorder="1" applyAlignment="1">
      <alignment horizontal="center" vertical="center"/>
      <protection/>
    </xf>
    <xf numFmtId="49" fontId="1" fillId="0" borderId="23" xfId="44" applyNumberFormat="1" applyFont="1" applyFill="1" applyBorder="1" applyAlignment="1">
      <alignment horizontal="center" vertical="center"/>
      <protection/>
    </xf>
    <xf numFmtId="49" fontId="1" fillId="0" borderId="26" xfId="44" applyNumberFormat="1" applyFont="1" applyFill="1" applyBorder="1" applyAlignment="1">
      <alignment horizontal="center" vertical="center"/>
      <protection/>
    </xf>
    <xf numFmtId="49" fontId="1" fillId="0" borderId="27" xfId="44" applyNumberFormat="1" applyFont="1" applyFill="1" applyBorder="1" applyAlignment="1">
      <alignment horizontal="center" vertical="center"/>
      <protection/>
    </xf>
    <xf numFmtId="49" fontId="1" fillId="33" borderId="13" xfId="44" applyNumberFormat="1" applyFont="1" applyFill="1" applyBorder="1" applyAlignment="1">
      <alignment horizontal="center" vertical="center"/>
      <protection/>
    </xf>
    <xf numFmtId="49" fontId="1" fillId="33" borderId="28" xfId="44" applyNumberFormat="1" applyFont="1" applyFill="1" applyBorder="1" applyAlignment="1">
      <alignment horizontal="center" vertical="center"/>
      <protection/>
    </xf>
    <xf numFmtId="49" fontId="1" fillId="33" borderId="26" xfId="44" applyNumberFormat="1" applyFont="1" applyFill="1" applyBorder="1" applyAlignment="1">
      <alignment horizontal="center" vertical="center"/>
      <protection/>
    </xf>
    <xf numFmtId="49" fontId="1" fillId="33" borderId="27" xfId="44" applyNumberFormat="1" applyFont="1" applyFill="1" applyBorder="1" applyAlignment="1">
      <alignment horizontal="center" vertical="center"/>
      <protection/>
    </xf>
    <xf numFmtId="49" fontId="1" fillId="0" borderId="13" xfId="44" applyNumberFormat="1" applyFont="1" applyFill="1" applyBorder="1" applyAlignment="1">
      <alignment horizontal="center" vertical="center"/>
      <protection/>
    </xf>
    <xf numFmtId="49" fontId="1" fillId="0" borderId="28" xfId="44" applyNumberFormat="1" applyFont="1" applyFill="1" applyBorder="1" applyAlignment="1">
      <alignment horizontal="center" vertical="center"/>
      <protection/>
    </xf>
    <xf numFmtId="49" fontId="1" fillId="0" borderId="24" xfId="44" applyNumberFormat="1" applyFont="1" applyFill="1" applyBorder="1" applyAlignment="1">
      <alignment horizontal="center" vertical="center"/>
      <protection/>
    </xf>
    <xf numFmtId="49" fontId="1" fillId="0" borderId="25" xfId="44" applyNumberFormat="1" applyFont="1" applyFill="1" applyBorder="1" applyAlignment="1">
      <alignment horizontal="center" vertical="center"/>
      <protection/>
    </xf>
    <xf numFmtId="49" fontId="1" fillId="33" borderId="29" xfId="44" applyNumberFormat="1" applyFont="1" applyFill="1" applyBorder="1" applyAlignment="1">
      <alignment horizontal="center" vertical="center"/>
      <protection/>
    </xf>
    <xf numFmtId="49" fontId="1" fillId="33" borderId="30" xfId="44" applyNumberFormat="1" applyFont="1" applyFill="1" applyBorder="1" applyAlignment="1">
      <alignment horizontal="center" vertical="center"/>
      <protection/>
    </xf>
    <xf numFmtId="49" fontId="1" fillId="33" borderId="31" xfId="44" applyNumberFormat="1" applyFont="1" applyFill="1" applyBorder="1" applyAlignment="1">
      <alignment horizontal="center" vertical="center"/>
      <protection/>
    </xf>
    <xf numFmtId="49" fontId="1" fillId="33" borderId="32" xfId="44" applyNumberFormat="1" applyFont="1" applyFill="1" applyBorder="1" applyAlignment="1">
      <alignment horizontal="center" vertical="center"/>
      <protection/>
    </xf>
    <xf numFmtId="49" fontId="1" fillId="33" borderId="33" xfId="44" applyNumberFormat="1" applyFont="1" applyFill="1" applyBorder="1" applyAlignment="1">
      <alignment horizontal="center" vertical="center"/>
      <protection/>
    </xf>
    <xf numFmtId="49" fontId="1" fillId="33" borderId="34" xfId="44" applyNumberFormat="1" applyFont="1" applyFill="1" applyBorder="1" applyAlignment="1">
      <alignment horizontal="center" vertical="center"/>
      <protection/>
    </xf>
    <xf numFmtId="49" fontId="1" fillId="0" borderId="29" xfId="44" applyNumberFormat="1" applyFont="1" applyFill="1" applyBorder="1" applyAlignment="1">
      <alignment horizontal="center" vertical="center"/>
      <protection/>
    </xf>
    <xf numFmtId="49" fontId="1" fillId="0" borderId="30" xfId="44" applyNumberFormat="1" applyFont="1" applyFill="1" applyBorder="1" applyAlignment="1">
      <alignment horizontal="center" vertical="center"/>
      <protection/>
    </xf>
    <xf numFmtId="49" fontId="1" fillId="0" borderId="31" xfId="44" applyNumberFormat="1" applyFont="1" applyFill="1" applyBorder="1" applyAlignment="1">
      <alignment horizontal="center" vertical="center"/>
      <protection/>
    </xf>
    <xf numFmtId="49" fontId="1" fillId="0" borderId="32" xfId="44" applyNumberFormat="1" applyFont="1" applyFill="1" applyBorder="1" applyAlignment="1">
      <alignment horizontal="center" vertical="center"/>
      <protection/>
    </xf>
    <xf numFmtId="49" fontId="1" fillId="0" borderId="33" xfId="44" applyNumberFormat="1" applyFont="1" applyFill="1" applyBorder="1" applyAlignment="1">
      <alignment horizontal="center" vertical="center"/>
      <protection/>
    </xf>
    <xf numFmtId="49" fontId="1" fillId="0" borderId="34" xfId="44" applyNumberFormat="1" applyFont="1" applyFill="1" applyBorder="1" applyAlignment="1">
      <alignment horizontal="center" vertical="center"/>
      <protection/>
    </xf>
    <xf numFmtId="49" fontId="1" fillId="33" borderId="35" xfId="44" applyNumberFormat="1" applyFont="1" applyFill="1" applyBorder="1" applyAlignment="1">
      <alignment horizontal="center" vertical="center"/>
      <protection/>
    </xf>
    <xf numFmtId="49" fontId="1" fillId="33" borderId="36" xfId="44" applyNumberFormat="1" applyFont="1" applyFill="1" applyBorder="1" applyAlignment="1">
      <alignment horizontal="center" vertical="center"/>
      <protection/>
    </xf>
    <xf numFmtId="49" fontId="1" fillId="0" borderId="37" xfId="44" applyNumberFormat="1" applyFont="1" applyFill="1" applyBorder="1" applyAlignment="1">
      <alignment horizontal="center" vertical="center"/>
      <protection/>
    </xf>
    <xf numFmtId="49" fontId="1" fillId="0" borderId="38" xfId="44" applyNumberFormat="1" applyFont="1" applyFill="1" applyBorder="1" applyAlignment="1">
      <alignment horizontal="center" vertical="center"/>
      <protection/>
    </xf>
    <xf numFmtId="49" fontId="1" fillId="0" borderId="39" xfId="44" applyNumberFormat="1" applyFont="1" applyFill="1" applyBorder="1" applyAlignment="1">
      <alignment horizontal="center" vertical="center"/>
      <protection/>
    </xf>
    <xf numFmtId="49" fontId="1" fillId="34" borderId="22" xfId="44" applyNumberFormat="1" applyFont="1" applyFill="1" applyBorder="1" applyAlignment="1">
      <alignment horizontal="center" vertical="center"/>
      <protection/>
    </xf>
    <xf numFmtId="49" fontId="1" fillId="34" borderId="37" xfId="44" applyNumberFormat="1" applyFont="1" applyFill="1" applyBorder="1" applyAlignment="1">
      <alignment horizontal="center" vertical="center"/>
      <protection/>
    </xf>
    <xf numFmtId="49" fontId="1" fillId="34" borderId="13" xfId="44" applyNumberFormat="1" applyFont="1" applyFill="1" applyBorder="1" applyAlignment="1">
      <alignment horizontal="center" vertical="center"/>
      <protection/>
    </xf>
    <xf numFmtId="49" fontId="1" fillId="34" borderId="38" xfId="44" applyNumberFormat="1" applyFont="1" applyFill="1" applyBorder="1" applyAlignment="1">
      <alignment horizontal="center" vertical="center"/>
      <protection/>
    </xf>
    <xf numFmtId="49" fontId="1" fillId="34" borderId="26" xfId="44" applyNumberFormat="1" applyFont="1" applyFill="1" applyBorder="1" applyAlignment="1">
      <alignment horizontal="center" vertical="center"/>
      <protection/>
    </xf>
    <xf numFmtId="49" fontId="1" fillId="34" borderId="39" xfId="44" applyNumberFormat="1" applyFont="1" applyFill="1" applyBorder="1" applyAlignment="1">
      <alignment horizontal="center" vertical="center"/>
      <protection/>
    </xf>
    <xf numFmtId="49" fontId="1" fillId="0" borderId="40" xfId="44" applyNumberFormat="1" applyFont="1" applyFill="1" applyBorder="1" applyAlignment="1">
      <alignment horizontal="center" vertical="center"/>
      <protection/>
    </xf>
    <xf numFmtId="49" fontId="1" fillId="0" borderId="41" xfId="44" applyNumberFormat="1" applyFont="1" applyFill="1" applyBorder="1" applyAlignment="1">
      <alignment horizontal="center" vertical="center"/>
      <protection/>
    </xf>
    <xf numFmtId="49" fontId="1" fillId="0" borderId="42" xfId="44" applyNumberFormat="1" applyFont="1" applyFill="1" applyBorder="1" applyAlignment="1">
      <alignment horizontal="center" vertical="center"/>
      <protection/>
    </xf>
    <xf numFmtId="0" fontId="2" fillId="0" borderId="43" xfId="44" applyFont="1" applyBorder="1" applyAlignment="1">
      <alignment vertical="center"/>
      <protection/>
    </xf>
    <xf numFmtId="0" fontId="2" fillId="0" borderId="0" xfId="44" applyFont="1" applyBorder="1" applyAlignment="1">
      <alignment vertical="center"/>
      <protection/>
    </xf>
    <xf numFmtId="0" fontId="1" fillId="33" borderId="44" xfId="44" applyFill="1" applyBorder="1" applyAlignment="1">
      <alignment vertical="center"/>
      <protection/>
    </xf>
    <xf numFmtId="164" fontId="1" fillId="33" borderId="44" xfId="44" applyNumberFormat="1" applyFill="1" applyBorder="1" applyAlignment="1">
      <alignment vertical="center"/>
      <protection/>
    </xf>
    <xf numFmtId="164" fontId="1" fillId="33" borderId="22" xfId="44" applyNumberFormat="1" applyFill="1" applyBorder="1" applyAlignment="1">
      <alignment vertical="center"/>
      <protection/>
    </xf>
    <xf numFmtId="164" fontId="1" fillId="33" borderId="23" xfId="44" applyNumberFormat="1" applyFill="1" applyBorder="1" applyAlignment="1">
      <alignment vertical="center"/>
      <protection/>
    </xf>
    <xf numFmtId="2" fontId="1" fillId="33" borderId="22" xfId="44" applyNumberFormat="1" applyFont="1" applyFill="1" applyBorder="1" applyAlignment="1">
      <alignment vertical="center"/>
      <protection/>
    </xf>
    <xf numFmtId="2" fontId="1" fillId="33" borderId="16" xfId="44" applyNumberFormat="1" applyFont="1" applyFill="1" applyBorder="1" applyAlignment="1">
      <alignment vertical="center"/>
      <protection/>
    </xf>
    <xf numFmtId="2" fontId="1" fillId="33" borderId="45" xfId="44" applyNumberFormat="1" applyFont="1" applyFill="1" applyBorder="1" applyAlignment="1">
      <alignment vertical="center"/>
      <protection/>
    </xf>
    <xf numFmtId="164" fontId="1" fillId="34" borderId="44" xfId="44" applyNumberFormat="1" applyFill="1" applyBorder="1" applyAlignment="1">
      <alignment vertical="center"/>
      <protection/>
    </xf>
    <xf numFmtId="164" fontId="1" fillId="34" borderId="22" xfId="44" applyNumberFormat="1" applyFill="1" applyBorder="1" applyAlignment="1">
      <alignment vertical="center"/>
      <protection/>
    </xf>
    <xf numFmtId="164" fontId="1" fillId="34" borderId="46" xfId="44" applyNumberFormat="1" applyFill="1" applyBorder="1" applyAlignment="1">
      <alignment vertical="center"/>
      <protection/>
    </xf>
    <xf numFmtId="164" fontId="1" fillId="33" borderId="47" xfId="44" applyNumberFormat="1" applyFill="1" applyBorder="1" applyAlignment="1">
      <alignment vertical="center"/>
      <protection/>
    </xf>
    <xf numFmtId="164" fontId="1" fillId="33" borderId="16" xfId="44" applyNumberFormat="1" applyFill="1" applyBorder="1" applyAlignment="1">
      <alignment vertical="center"/>
      <protection/>
    </xf>
    <xf numFmtId="0" fontId="1" fillId="33" borderId="48" xfId="44" applyFill="1" applyBorder="1" applyAlignment="1">
      <alignment vertical="center"/>
      <protection/>
    </xf>
    <xf numFmtId="164" fontId="1" fillId="33" borderId="48" xfId="44" applyNumberFormat="1" applyFill="1" applyBorder="1" applyAlignment="1">
      <alignment vertical="center"/>
      <protection/>
    </xf>
    <xf numFmtId="164" fontId="1" fillId="33" borderId="24" xfId="44" applyNumberFormat="1" applyFill="1" applyBorder="1" applyAlignment="1">
      <alignment vertical="center"/>
      <protection/>
    </xf>
    <xf numFmtId="164" fontId="1" fillId="33" borderId="25" xfId="44" applyNumberFormat="1" applyFill="1" applyBorder="1" applyAlignment="1">
      <alignment vertical="center"/>
      <protection/>
    </xf>
    <xf numFmtId="2" fontId="1" fillId="33" borderId="24" xfId="44" applyNumberFormat="1" applyFont="1" applyFill="1" applyBorder="1" applyAlignment="1">
      <alignment vertical="center"/>
      <protection/>
    </xf>
    <xf numFmtId="2" fontId="1" fillId="33" borderId="17" xfId="44" applyNumberFormat="1" applyFont="1" applyFill="1" applyBorder="1" applyAlignment="1">
      <alignment vertical="center"/>
      <protection/>
    </xf>
    <xf numFmtId="2" fontId="1" fillId="33" borderId="49" xfId="44" applyNumberFormat="1" applyFont="1" applyFill="1" applyBorder="1" applyAlignment="1">
      <alignment vertical="center"/>
      <protection/>
    </xf>
    <xf numFmtId="164" fontId="1" fillId="34" borderId="48" xfId="44" applyNumberFormat="1" applyFill="1" applyBorder="1" applyAlignment="1">
      <alignment vertical="center"/>
      <protection/>
    </xf>
    <xf numFmtId="164" fontId="1" fillId="34" borderId="24" xfId="44" applyNumberFormat="1" applyFill="1" applyBorder="1" applyAlignment="1">
      <alignment vertical="center"/>
      <protection/>
    </xf>
    <xf numFmtId="164" fontId="1" fillId="34" borderId="50" xfId="44" applyNumberFormat="1" applyFill="1" applyBorder="1" applyAlignment="1">
      <alignment vertical="center"/>
      <protection/>
    </xf>
    <xf numFmtId="164" fontId="1" fillId="33" borderId="51" xfId="44" applyNumberFormat="1" applyFill="1" applyBorder="1" applyAlignment="1">
      <alignment vertical="center"/>
      <protection/>
    </xf>
    <xf numFmtId="164" fontId="1" fillId="33" borderId="17" xfId="44" applyNumberFormat="1" applyFill="1" applyBorder="1" applyAlignment="1">
      <alignment vertical="center"/>
      <protection/>
    </xf>
    <xf numFmtId="0" fontId="1" fillId="0" borderId="44" xfId="44" applyBorder="1" applyAlignment="1">
      <alignment vertical="center"/>
      <protection/>
    </xf>
    <xf numFmtId="2" fontId="1" fillId="0" borderId="22" xfId="44" applyNumberFormat="1" applyFont="1" applyFill="1" applyBorder="1" applyAlignment="1">
      <alignment vertical="center"/>
      <protection/>
    </xf>
    <xf numFmtId="2" fontId="1" fillId="0" borderId="52" xfId="44" applyNumberFormat="1" applyFont="1" applyFill="1" applyBorder="1" applyAlignment="1">
      <alignment vertical="center"/>
      <protection/>
    </xf>
    <xf numFmtId="2" fontId="1" fillId="0" borderId="16" xfId="44" applyNumberFormat="1" applyFont="1" applyFill="1" applyBorder="1" applyAlignment="1">
      <alignment vertical="center"/>
      <protection/>
    </xf>
    <xf numFmtId="2" fontId="1" fillId="0" borderId="45" xfId="44" applyNumberFormat="1" applyFont="1" applyFill="1" applyBorder="1" applyAlignment="1">
      <alignment vertical="center"/>
      <protection/>
    </xf>
    <xf numFmtId="164" fontId="1" fillId="0" borderId="46" xfId="44" applyNumberFormat="1" applyFill="1" applyBorder="1" applyAlignment="1">
      <alignment vertical="center"/>
      <protection/>
    </xf>
    <xf numFmtId="164" fontId="1" fillId="0" borderId="47" xfId="44" applyNumberFormat="1" applyFill="1" applyBorder="1" applyAlignment="1">
      <alignment vertical="center"/>
      <protection/>
    </xf>
    <xf numFmtId="164" fontId="1" fillId="0" borderId="16" xfId="44" applyNumberFormat="1" applyFill="1" applyBorder="1" applyAlignment="1">
      <alignment vertical="center"/>
      <protection/>
    </xf>
    <xf numFmtId="0" fontId="1" fillId="0" borderId="53" xfId="44" applyBorder="1" applyAlignment="1">
      <alignment vertical="center"/>
      <protection/>
    </xf>
    <xf numFmtId="2" fontId="1" fillId="0" borderId="54" xfId="44" applyNumberFormat="1" applyFont="1" applyFill="1" applyBorder="1" applyAlignment="1">
      <alignment vertical="center"/>
      <protection/>
    </xf>
    <xf numFmtId="2" fontId="1" fillId="0" borderId="26" xfId="44" applyNumberFormat="1" applyFont="1" applyFill="1" applyBorder="1" applyAlignment="1">
      <alignment vertical="center"/>
      <protection/>
    </xf>
    <xf numFmtId="2" fontId="1" fillId="0" borderId="55" xfId="44" applyNumberFormat="1" applyFont="1" applyFill="1" applyBorder="1" applyAlignment="1">
      <alignment vertical="center"/>
      <protection/>
    </xf>
    <xf numFmtId="2" fontId="1" fillId="0" borderId="18" xfId="44" applyNumberFormat="1" applyFont="1" applyFill="1" applyBorder="1" applyAlignment="1">
      <alignment vertical="center"/>
      <protection/>
    </xf>
    <xf numFmtId="2" fontId="1" fillId="0" borderId="56" xfId="44" applyNumberFormat="1" applyFont="1" applyFill="1" applyBorder="1" applyAlignment="1">
      <alignment vertical="center"/>
      <protection/>
    </xf>
    <xf numFmtId="164" fontId="1" fillId="0" borderId="57" xfId="44" applyNumberFormat="1" applyFill="1" applyBorder="1" applyAlignment="1">
      <alignment vertical="center"/>
      <protection/>
    </xf>
    <xf numFmtId="164" fontId="1" fillId="0" borderId="58" xfId="44" applyNumberFormat="1" applyFill="1" applyBorder="1" applyAlignment="1">
      <alignment vertical="center"/>
      <protection/>
    </xf>
    <xf numFmtId="164" fontId="1" fillId="0" borderId="18" xfId="44" applyNumberFormat="1" applyFill="1" applyBorder="1" applyAlignment="1">
      <alignment vertical="center"/>
      <protection/>
    </xf>
    <xf numFmtId="0" fontId="1" fillId="33" borderId="59" xfId="44" applyFill="1" applyBorder="1" applyAlignment="1">
      <alignment vertical="center"/>
      <protection/>
    </xf>
    <xf numFmtId="2" fontId="1" fillId="33" borderId="60" xfId="44" applyNumberFormat="1" applyFont="1" applyFill="1" applyBorder="1" applyAlignment="1">
      <alignment vertical="center"/>
      <protection/>
    </xf>
    <xf numFmtId="2" fontId="1" fillId="33" borderId="61" xfId="44" applyNumberFormat="1" applyFont="1" applyFill="1" applyBorder="1" applyAlignment="1">
      <alignment vertical="center"/>
      <protection/>
    </xf>
    <xf numFmtId="164" fontId="1" fillId="34" borderId="40" xfId="44" applyNumberFormat="1" applyFill="1" applyBorder="1" applyAlignment="1">
      <alignment vertical="center"/>
      <protection/>
    </xf>
    <xf numFmtId="164" fontId="1" fillId="34" borderId="62" xfId="44" applyNumberFormat="1" applyFill="1" applyBorder="1" applyAlignment="1">
      <alignment vertical="center"/>
      <protection/>
    </xf>
    <xf numFmtId="0" fontId="1" fillId="33" borderId="63" xfId="44" applyFill="1" applyBorder="1" applyAlignment="1">
      <alignment vertical="center"/>
      <protection/>
    </xf>
    <xf numFmtId="2" fontId="1" fillId="33" borderId="64" xfId="44" applyNumberFormat="1" applyFont="1" applyFill="1" applyBorder="1" applyAlignment="1">
      <alignment vertical="center"/>
      <protection/>
    </xf>
    <xf numFmtId="2" fontId="1" fillId="33" borderId="65" xfId="44" applyNumberFormat="1" applyFont="1" applyFill="1" applyBorder="1" applyAlignment="1">
      <alignment vertical="center"/>
      <protection/>
    </xf>
    <xf numFmtId="2" fontId="1" fillId="33" borderId="19" xfId="44" applyNumberFormat="1" applyFont="1" applyFill="1" applyBorder="1" applyAlignment="1">
      <alignment vertical="center"/>
      <protection/>
    </xf>
    <xf numFmtId="2" fontId="1" fillId="33" borderId="66" xfId="44" applyNumberFormat="1" applyFont="1" applyFill="1" applyBorder="1" applyAlignment="1">
      <alignment vertical="center"/>
      <protection/>
    </xf>
    <xf numFmtId="164" fontId="1" fillId="34" borderId="63" xfId="44" applyNumberFormat="1" applyFill="1" applyBorder="1" applyAlignment="1">
      <alignment vertical="center"/>
      <protection/>
    </xf>
    <xf numFmtId="164" fontId="1" fillId="34" borderId="13" xfId="44" applyNumberFormat="1" applyFill="1" applyBorder="1" applyAlignment="1">
      <alignment vertical="center"/>
      <protection/>
    </xf>
    <xf numFmtId="164" fontId="1" fillId="34" borderId="67" xfId="44" applyNumberFormat="1" applyFill="1" applyBorder="1" applyAlignment="1">
      <alignment vertical="center"/>
      <protection/>
    </xf>
    <xf numFmtId="164" fontId="1" fillId="33" borderId="68" xfId="44" applyNumberFormat="1" applyFill="1" applyBorder="1" applyAlignment="1">
      <alignment vertical="center"/>
      <protection/>
    </xf>
    <xf numFmtId="164" fontId="1" fillId="33" borderId="19" xfId="44" applyNumberFormat="1" applyFill="1" applyBorder="1" applyAlignment="1">
      <alignment vertical="center"/>
      <protection/>
    </xf>
    <xf numFmtId="2" fontId="1" fillId="33" borderId="69" xfId="44" applyNumberFormat="1" applyFont="1" applyFill="1" applyBorder="1" applyAlignment="1">
      <alignment vertical="center"/>
      <protection/>
    </xf>
    <xf numFmtId="2" fontId="1" fillId="33" borderId="18" xfId="44" applyNumberFormat="1" applyFont="1" applyFill="1" applyBorder="1" applyAlignment="1">
      <alignment vertical="center"/>
      <protection/>
    </xf>
    <xf numFmtId="164" fontId="1" fillId="33" borderId="58" xfId="44" applyNumberFormat="1" applyFill="1" applyBorder="1" applyAlignment="1">
      <alignment vertical="center"/>
      <protection/>
    </xf>
    <xf numFmtId="164" fontId="1" fillId="33" borderId="18" xfId="44" applyNumberFormat="1" applyFill="1" applyBorder="1" applyAlignment="1">
      <alignment vertical="center"/>
      <protection/>
    </xf>
    <xf numFmtId="2" fontId="1" fillId="0" borderId="70" xfId="44" applyNumberFormat="1" applyFont="1" applyFill="1" applyBorder="1" applyAlignment="1">
      <alignment vertical="center"/>
      <protection/>
    </xf>
    <xf numFmtId="2" fontId="1" fillId="0" borderId="21" xfId="44" applyNumberFormat="1" applyFont="1" applyFill="1" applyBorder="1" applyAlignment="1">
      <alignment vertical="center"/>
      <protection/>
    </xf>
    <xf numFmtId="0" fontId="1" fillId="0" borderId="63" xfId="44" applyBorder="1" applyAlignment="1">
      <alignment vertical="center"/>
      <protection/>
    </xf>
    <xf numFmtId="164" fontId="1" fillId="0" borderId="63" xfId="44" applyNumberFormat="1" applyFill="1" applyBorder="1" applyAlignment="1">
      <alignment vertical="center"/>
      <protection/>
    </xf>
    <xf numFmtId="164" fontId="1" fillId="0" borderId="13" xfId="44" applyNumberFormat="1" applyFill="1" applyBorder="1" applyAlignment="1">
      <alignment vertical="center"/>
      <protection/>
    </xf>
    <xf numFmtId="164" fontId="1" fillId="0" borderId="28" xfId="44" applyNumberFormat="1" applyFill="1" applyBorder="1" applyAlignment="1">
      <alignment vertical="center"/>
      <protection/>
    </xf>
    <xf numFmtId="2" fontId="1" fillId="0" borderId="71" xfId="44" applyNumberFormat="1" applyFont="1" applyFill="1" applyBorder="1" applyAlignment="1">
      <alignment vertical="center"/>
      <protection/>
    </xf>
    <xf numFmtId="164" fontId="1" fillId="0" borderId="67" xfId="44" applyNumberFormat="1" applyFill="1" applyBorder="1" applyAlignment="1">
      <alignment vertical="center"/>
      <protection/>
    </xf>
    <xf numFmtId="164" fontId="1" fillId="0" borderId="68" xfId="44" applyNumberFormat="1" applyFill="1" applyBorder="1" applyAlignment="1">
      <alignment vertical="center"/>
      <protection/>
    </xf>
    <xf numFmtId="164" fontId="1" fillId="0" borderId="19" xfId="44" applyNumberFormat="1" applyFill="1" applyBorder="1" applyAlignment="1">
      <alignment vertical="center"/>
      <protection/>
    </xf>
    <xf numFmtId="164" fontId="1" fillId="0" borderId="48" xfId="44" applyNumberFormat="1" applyFill="1" applyBorder="1" applyAlignment="1">
      <alignment vertical="center"/>
      <protection/>
    </xf>
    <xf numFmtId="164" fontId="1" fillId="0" borderId="24" xfId="44" applyNumberFormat="1" applyFill="1" applyBorder="1" applyAlignment="1">
      <alignment vertical="center"/>
      <protection/>
    </xf>
    <xf numFmtId="164" fontId="1" fillId="0" borderId="25" xfId="44" applyNumberFormat="1" applyFill="1" applyBorder="1" applyAlignment="1">
      <alignment vertical="center"/>
      <protection/>
    </xf>
    <xf numFmtId="2" fontId="1" fillId="0" borderId="72" xfId="44" applyNumberFormat="1" applyFont="1" applyFill="1" applyBorder="1" applyAlignment="1">
      <alignment vertical="center"/>
      <protection/>
    </xf>
    <xf numFmtId="0" fontId="1" fillId="33" borderId="53" xfId="44" applyFill="1" applyBorder="1" applyAlignment="1">
      <alignment vertical="center"/>
      <protection/>
    </xf>
    <xf numFmtId="2" fontId="1" fillId="33" borderId="73" xfId="44" applyNumberFormat="1" applyFont="1" applyFill="1" applyBorder="1" applyAlignment="1">
      <alignment vertical="center"/>
      <protection/>
    </xf>
    <xf numFmtId="2" fontId="1" fillId="33" borderId="74" xfId="44" applyNumberFormat="1" applyFont="1" applyFill="1" applyBorder="1" applyAlignment="1">
      <alignment vertical="center"/>
      <protection/>
    </xf>
    <xf numFmtId="164" fontId="1" fillId="34" borderId="57" xfId="44" applyNumberFormat="1" applyFill="1" applyBorder="1" applyAlignment="1">
      <alignment vertical="center"/>
      <protection/>
    </xf>
    <xf numFmtId="0" fontId="1" fillId="0" borderId="59" xfId="44" applyBorder="1" applyAlignment="1">
      <alignment vertical="center"/>
      <protection/>
    </xf>
    <xf numFmtId="2" fontId="1" fillId="0" borderId="60" xfId="44" applyNumberFormat="1" applyFont="1" applyFill="1" applyBorder="1" applyAlignment="1">
      <alignment vertical="center"/>
      <protection/>
    </xf>
    <xf numFmtId="2" fontId="1" fillId="0" borderId="61" xfId="44" applyNumberFormat="1" applyFont="1" applyFill="1" applyBorder="1" applyAlignment="1">
      <alignment vertical="center"/>
      <protection/>
    </xf>
    <xf numFmtId="164" fontId="1" fillId="0" borderId="40" xfId="44" applyNumberFormat="1" applyFill="1" applyBorder="1" applyAlignment="1">
      <alignment vertical="center"/>
      <protection/>
    </xf>
    <xf numFmtId="164" fontId="1" fillId="0" borderId="62" xfId="44" applyNumberFormat="1" applyFill="1" applyBorder="1" applyAlignment="1">
      <alignment vertical="center"/>
      <protection/>
    </xf>
    <xf numFmtId="2" fontId="1" fillId="0" borderId="64" xfId="44" applyNumberFormat="1" applyFont="1" applyFill="1" applyBorder="1" applyAlignment="1">
      <alignment vertical="center"/>
      <protection/>
    </xf>
    <xf numFmtId="2" fontId="1" fillId="0" borderId="19" xfId="44" applyNumberFormat="1" applyFont="1" applyFill="1" applyBorder="1" applyAlignment="1">
      <alignment vertical="center"/>
      <protection/>
    </xf>
    <xf numFmtId="2" fontId="1" fillId="0" borderId="65" xfId="44" applyNumberFormat="1" applyFont="1" applyFill="1" applyBorder="1" applyAlignment="1">
      <alignment vertical="center"/>
      <protection/>
    </xf>
    <xf numFmtId="0" fontId="1" fillId="0" borderId="48" xfId="44" applyBorder="1" applyAlignment="1">
      <alignment vertical="center"/>
      <protection/>
    </xf>
    <xf numFmtId="164" fontId="1" fillId="0" borderId="51" xfId="44" applyNumberFormat="1" applyFill="1" applyBorder="1" applyAlignment="1">
      <alignment vertical="center"/>
      <protection/>
    </xf>
    <xf numFmtId="164" fontId="1" fillId="0" borderId="17" xfId="44" applyNumberFormat="1" applyFill="1" applyBorder="1" applyAlignment="1">
      <alignment vertical="center"/>
      <protection/>
    </xf>
    <xf numFmtId="2" fontId="1" fillId="0" borderId="69" xfId="44" applyNumberFormat="1" applyFont="1" applyFill="1" applyBorder="1" applyAlignment="1">
      <alignment vertical="center"/>
      <protection/>
    </xf>
    <xf numFmtId="164" fontId="1" fillId="0" borderId="50" xfId="44" applyNumberFormat="1" applyFill="1" applyBorder="1" applyAlignment="1">
      <alignment vertical="center"/>
      <protection/>
    </xf>
    <xf numFmtId="2" fontId="1" fillId="0" borderId="66" xfId="44" applyNumberFormat="1" applyFont="1" applyFill="1" applyBorder="1" applyAlignment="1">
      <alignment vertical="center"/>
      <protection/>
    </xf>
    <xf numFmtId="2" fontId="1" fillId="0" borderId="73" xfId="44" applyNumberFormat="1" applyFont="1" applyFill="1" applyBorder="1" applyAlignment="1">
      <alignment vertical="center"/>
      <protection/>
    </xf>
    <xf numFmtId="2" fontId="1" fillId="0" borderId="17" xfId="44" applyNumberFormat="1" applyFont="1" applyFill="1" applyBorder="1" applyAlignment="1">
      <alignment vertical="center"/>
      <protection/>
    </xf>
    <xf numFmtId="2" fontId="1" fillId="0" borderId="74" xfId="44" applyNumberFormat="1" applyFont="1" applyFill="1" applyBorder="1" applyAlignment="1">
      <alignment vertical="center"/>
      <protection/>
    </xf>
    <xf numFmtId="2" fontId="1" fillId="33" borderId="75" xfId="44" applyNumberFormat="1" applyFont="1" applyFill="1" applyBorder="1" applyAlignment="1">
      <alignment vertical="center"/>
      <protection/>
    </xf>
    <xf numFmtId="0" fontId="2" fillId="0" borderId="76" xfId="44" applyFont="1" applyBorder="1" applyAlignment="1">
      <alignment vertical="center"/>
      <protection/>
    </xf>
    <xf numFmtId="0" fontId="2" fillId="0" borderId="77" xfId="44" applyFont="1" applyBorder="1" applyAlignment="1">
      <alignment vertical="center"/>
      <protection/>
    </xf>
    <xf numFmtId="0" fontId="1" fillId="0" borderId="78" xfId="44" applyFill="1" applyBorder="1" applyAlignment="1">
      <alignment vertical="center"/>
      <protection/>
    </xf>
    <xf numFmtId="164" fontId="1" fillId="0" borderId="79" xfId="44" applyNumberFormat="1" applyFill="1" applyBorder="1" applyAlignment="1">
      <alignment vertical="center"/>
      <protection/>
    </xf>
    <xf numFmtId="0" fontId="1" fillId="0" borderId="59" xfId="44" applyFill="1" applyBorder="1" applyAlignment="1">
      <alignment vertical="center"/>
      <protection/>
    </xf>
    <xf numFmtId="164" fontId="1" fillId="0" borderId="80" xfId="44" applyNumberFormat="1" applyFill="1" applyBorder="1" applyAlignment="1">
      <alignment vertical="center"/>
      <protection/>
    </xf>
    <xf numFmtId="0" fontId="1" fillId="0" borderId="63" xfId="44" applyFill="1" applyBorder="1" applyAlignment="1">
      <alignment vertical="center"/>
      <protection/>
    </xf>
    <xf numFmtId="2" fontId="1" fillId="0" borderId="75" xfId="44" applyNumberFormat="1" applyFont="1" applyFill="1" applyBorder="1" applyAlignment="1">
      <alignment vertical="center"/>
      <protection/>
    </xf>
    <xf numFmtId="164" fontId="1" fillId="0" borderId="81" xfId="44" applyNumberFormat="1" applyFill="1" applyBorder="1" applyAlignment="1">
      <alignment vertical="center"/>
      <protection/>
    </xf>
    <xf numFmtId="2" fontId="1" fillId="34" borderId="82" xfId="44" applyNumberFormat="1" applyFont="1" applyFill="1" applyBorder="1" applyAlignment="1">
      <alignment vertical="center"/>
      <protection/>
    </xf>
    <xf numFmtId="164" fontId="1" fillId="34" borderId="79" xfId="44" applyNumberFormat="1" applyFill="1" applyBorder="1" applyAlignment="1">
      <alignment vertical="center"/>
      <protection/>
    </xf>
    <xf numFmtId="2" fontId="1" fillId="34" borderId="65" xfId="44" applyNumberFormat="1" applyFont="1" applyFill="1" applyBorder="1" applyAlignment="1">
      <alignment vertical="center"/>
      <protection/>
    </xf>
    <xf numFmtId="164" fontId="1" fillId="34" borderId="80" xfId="44" applyNumberFormat="1" applyFill="1" applyBorder="1" applyAlignment="1">
      <alignment vertical="center"/>
      <protection/>
    </xf>
    <xf numFmtId="2" fontId="1" fillId="34" borderId="71" xfId="44" applyNumberFormat="1" applyFont="1" applyFill="1" applyBorder="1" applyAlignment="1">
      <alignment vertical="center"/>
      <protection/>
    </xf>
    <xf numFmtId="2" fontId="1" fillId="34" borderId="19" xfId="44" applyNumberFormat="1" applyFont="1" applyFill="1" applyBorder="1" applyAlignment="1">
      <alignment vertical="center"/>
      <protection/>
    </xf>
    <xf numFmtId="2" fontId="1" fillId="34" borderId="55" xfId="44" applyNumberFormat="1" applyFont="1" applyFill="1" applyBorder="1" applyAlignment="1">
      <alignment vertical="center"/>
      <protection/>
    </xf>
    <xf numFmtId="2" fontId="1" fillId="34" borderId="18" xfId="44" applyNumberFormat="1" applyFont="1" applyFill="1" applyBorder="1" applyAlignment="1">
      <alignment vertical="center"/>
      <protection/>
    </xf>
    <xf numFmtId="2" fontId="1" fillId="34" borderId="75" xfId="44" applyNumberFormat="1" applyFont="1" applyFill="1" applyBorder="1" applyAlignment="1">
      <alignment vertical="center"/>
      <protection/>
    </xf>
    <xf numFmtId="164" fontId="1" fillId="34" borderId="81" xfId="44" applyNumberFormat="1" applyFill="1" applyBorder="1" applyAlignment="1">
      <alignment vertical="center"/>
      <protection/>
    </xf>
    <xf numFmtId="164" fontId="1" fillId="0" borderId="83" xfId="44" applyNumberFormat="1" applyFill="1" applyBorder="1" applyAlignment="1">
      <alignment vertical="center"/>
      <protection/>
    </xf>
    <xf numFmtId="164" fontId="1" fillId="0" borderId="84" xfId="44" applyNumberFormat="1" applyFill="1" applyBorder="1" applyAlignment="1">
      <alignment vertical="center"/>
      <protection/>
    </xf>
    <xf numFmtId="0" fontId="2" fillId="0" borderId="85" xfId="44" applyFont="1" applyBorder="1" applyAlignment="1">
      <alignment horizontal="center" vertical="center"/>
      <protection/>
    </xf>
    <xf numFmtId="0" fontId="1" fillId="0" borderId="48" xfId="44" applyFill="1" applyBorder="1" applyAlignment="1">
      <alignment vertical="center"/>
      <protection/>
    </xf>
    <xf numFmtId="0" fontId="1" fillId="33" borderId="86" xfId="44" applyFill="1" applyBorder="1" applyAlignment="1">
      <alignment vertical="center"/>
      <protection/>
    </xf>
    <xf numFmtId="164" fontId="1" fillId="34" borderId="87" xfId="44" applyNumberFormat="1" applyFill="1" applyBorder="1" applyAlignment="1">
      <alignment vertical="center"/>
      <protection/>
    </xf>
    <xf numFmtId="164" fontId="1" fillId="34" borderId="88" xfId="44" applyNumberFormat="1" applyFill="1" applyBorder="1" applyAlignment="1">
      <alignment vertical="center"/>
      <protection/>
    </xf>
    <xf numFmtId="49" fontId="1" fillId="34" borderId="87" xfId="44" applyNumberFormat="1" applyFont="1" applyFill="1" applyBorder="1" applyAlignment="1">
      <alignment horizontal="center" vertical="center"/>
      <protection/>
    </xf>
    <xf numFmtId="49" fontId="1" fillId="34" borderId="89" xfId="44" applyNumberFormat="1" applyFont="1" applyFill="1" applyBorder="1" applyAlignment="1">
      <alignment horizontal="center" vertical="center"/>
      <protection/>
    </xf>
    <xf numFmtId="49" fontId="1" fillId="34" borderId="88" xfId="44" applyNumberFormat="1" applyFont="1" applyFill="1" applyBorder="1" applyAlignment="1">
      <alignment horizontal="center" vertical="center"/>
      <protection/>
    </xf>
    <xf numFmtId="49" fontId="1" fillId="34" borderId="90" xfId="44" applyNumberFormat="1" applyFont="1" applyFill="1" applyBorder="1" applyAlignment="1">
      <alignment horizontal="center" vertical="center"/>
      <protection/>
    </xf>
    <xf numFmtId="2" fontId="1" fillId="33" borderId="44" xfId="44" applyNumberFormat="1" applyFont="1" applyFill="1" applyBorder="1" applyAlignment="1">
      <alignment vertical="center"/>
      <protection/>
    </xf>
    <xf numFmtId="2" fontId="1" fillId="33" borderId="23" xfId="44" applyNumberFormat="1" applyFont="1" applyFill="1" applyBorder="1" applyAlignment="1">
      <alignment vertical="center"/>
      <protection/>
    </xf>
    <xf numFmtId="2" fontId="1" fillId="33" borderId="48" xfId="44" applyNumberFormat="1" applyFont="1" applyFill="1" applyBorder="1" applyAlignment="1">
      <alignment vertical="center"/>
      <protection/>
    </xf>
    <xf numFmtId="2" fontId="1" fillId="33" borderId="25" xfId="44" applyNumberFormat="1" applyFont="1" applyFill="1" applyBorder="1" applyAlignment="1">
      <alignment vertical="center"/>
      <protection/>
    </xf>
    <xf numFmtId="2" fontId="1" fillId="0" borderId="44" xfId="44" applyNumberFormat="1" applyFont="1" applyFill="1" applyBorder="1" applyAlignment="1">
      <alignment vertical="center"/>
      <protection/>
    </xf>
    <xf numFmtId="2" fontId="1" fillId="0" borderId="23" xfId="44" applyNumberFormat="1" applyFont="1" applyFill="1" applyBorder="1" applyAlignment="1">
      <alignment vertical="center"/>
      <protection/>
    </xf>
    <xf numFmtId="49" fontId="1" fillId="0" borderId="11" xfId="44" applyNumberFormat="1" applyFont="1" applyBorder="1" applyAlignment="1">
      <alignment horizontal="center" vertical="center"/>
      <protection/>
    </xf>
    <xf numFmtId="49" fontId="1" fillId="0" borderId="15" xfId="44" applyNumberFormat="1" applyFont="1" applyBorder="1" applyAlignment="1">
      <alignment horizontal="center" vertical="center"/>
      <protection/>
    </xf>
    <xf numFmtId="3" fontId="1" fillId="0" borderId="28" xfId="44" applyNumberFormat="1" applyFont="1" applyBorder="1" applyAlignment="1">
      <alignment horizontal="center" vertical="center" wrapText="1"/>
      <protection/>
    </xf>
    <xf numFmtId="49" fontId="3" fillId="0" borderId="24" xfId="44" applyNumberFormat="1" applyFont="1" applyBorder="1" applyAlignment="1">
      <alignment horizontal="center" vertical="center"/>
      <protection/>
    </xf>
    <xf numFmtId="49" fontId="3" fillId="0" borderId="25" xfId="44" applyNumberFormat="1" applyFont="1" applyBorder="1" applyAlignment="1">
      <alignment horizontal="center" vertical="center"/>
      <protection/>
    </xf>
    <xf numFmtId="0" fontId="3" fillId="0" borderId="48" xfId="44" applyFont="1" applyBorder="1" applyAlignment="1">
      <alignment horizontal="center" vertical="center"/>
      <protection/>
    </xf>
    <xf numFmtId="0" fontId="3" fillId="0" borderId="24" xfId="44" applyFont="1" applyBorder="1" applyAlignment="1">
      <alignment horizontal="center" vertical="center"/>
      <protection/>
    </xf>
    <xf numFmtId="0" fontId="3" fillId="0" borderId="24" xfId="44" applyFont="1" applyBorder="1" applyAlignment="1">
      <alignment horizontal="center" vertical="center" wrapText="1"/>
      <protection/>
    </xf>
    <xf numFmtId="3" fontId="3" fillId="0" borderId="25" xfId="44" applyNumberFormat="1" applyFont="1" applyBorder="1" applyAlignment="1">
      <alignment horizontal="center" vertical="center"/>
      <protection/>
    </xf>
    <xf numFmtId="0" fontId="5" fillId="0" borderId="48" xfId="44" applyFont="1" applyBorder="1" applyAlignment="1">
      <alignment horizontal="center" vertical="center"/>
      <protection/>
    </xf>
    <xf numFmtId="0" fontId="5" fillId="0" borderId="24" xfId="44" applyFont="1" applyBorder="1" applyAlignment="1">
      <alignment horizontal="center" vertical="center"/>
      <protection/>
    </xf>
    <xf numFmtId="49" fontId="2" fillId="0" borderId="91" xfId="44" applyNumberFormat="1" applyFont="1" applyBorder="1" applyAlignment="1">
      <alignment vertical="center"/>
      <protection/>
    </xf>
    <xf numFmtId="0" fontId="1" fillId="0" borderId="91" xfId="44" applyBorder="1" applyAlignment="1">
      <alignment horizontal="center" vertical="center"/>
      <protection/>
    </xf>
    <xf numFmtId="3" fontId="1" fillId="0" borderId="14" xfId="44" applyNumberFormat="1" applyBorder="1" applyAlignment="1">
      <alignment horizontal="center" vertical="center"/>
      <protection/>
    </xf>
    <xf numFmtId="3" fontId="1" fillId="0" borderId="11" xfId="44" applyNumberFormat="1" applyBorder="1" applyAlignment="1">
      <alignment horizontal="center" vertical="center"/>
      <protection/>
    </xf>
    <xf numFmtId="0" fontId="1" fillId="0" borderId="92" xfId="44" applyBorder="1" applyAlignment="1">
      <alignment horizontal="center" vertical="center"/>
      <protection/>
    </xf>
    <xf numFmtId="2" fontId="1" fillId="33" borderId="93" xfId="44" applyNumberFormat="1" applyFill="1" applyBorder="1" applyAlignment="1">
      <alignment vertical="center"/>
      <protection/>
    </xf>
    <xf numFmtId="2" fontId="1" fillId="33" borderId="94" xfId="44" applyNumberFormat="1" applyFill="1" applyBorder="1" applyAlignment="1">
      <alignment vertical="center"/>
      <protection/>
    </xf>
    <xf numFmtId="2" fontId="1" fillId="0" borderId="93" xfId="44" applyNumberFormat="1" applyBorder="1" applyAlignment="1">
      <alignment vertical="center"/>
      <protection/>
    </xf>
    <xf numFmtId="2" fontId="1" fillId="0" borderId="95" xfId="44" applyNumberFormat="1" applyBorder="1" applyAlignment="1">
      <alignment vertical="center"/>
      <protection/>
    </xf>
    <xf numFmtId="2" fontId="1" fillId="33" borderId="96" xfId="44" applyNumberFormat="1" applyFill="1" applyBorder="1" applyAlignment="1">
      <alignment vertical="center"/>
      <protection/>
    </xf>
    <xf numFmtId="2" fontId="1" fillId="33" borderId="95" xfId="44" applyNumberFormat="1" applyFill="1" applyBorder="1" applyAlignment="1">
      <alignment vertical="center"/>
      <protection/>
    </xf>
    <xf numFmtId="2" fontId="1" fillId="0" borderId="96" xfId="44" applyNumberFormat="1" applyBorder="1" applyAlignment="1">
      <alignment vertical="center"/>
      <protection/>
    </xf>
    <xf numFmtId="0" fontId="2" fillId="0" borderId="97" xfId="44" applyFont="1" applyBorder="1" applyAlignment="1">
      <alignment vertical="center"/>
      <protection/>
    </xf>
    <xf numFmtId="2" fontId="1" fillId="33" borderId="98" xfId="44" applyNumberFormat="1" applyFill="1" applyBorder="1" applyAlignment="1">
      <alignment vertical="center"/>
      <protection/>
    </xf>
    <xf numFmtId="3" fontId="2" fillId="0" borderId="99" xfId="44" applyNumberFormat="1" applyFont="1" applyFill="1" applyBorder="1" applyAlignment="1">
      <alignment vertical="center"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Border="1" applyAlignment="1">
      <alignment vertical="top"/>
      <protection/>
    </xf>
    <xf numFmtId="0" fontId="10" fillId="0" borderId="0" xfId="52" applyNumberFormat="1" applyFont="1" applyFill="1" applyAlignment="1">
      <alignment horizontal="right" wrapText="1"/>
      <protection/>
    </xf>
    <xf numFmtId="0" fontId="10" fillId="0" borderId="0" xfId="52" applyFont="1" applyFill="1" applyAlignment="1">
      <alignment wrapText="1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horizontal="center" vertical="top"/>
      <protection/>
    </xf>
    <xf numFmtId="0" fontId="10" fillId="0" borderId="0" xfId="52" applyFont="1" applyFill="1">
      <alignment/>
      <protection/>
    </xf>
    <xf numFmtId="0" fontId="10" fillId="0" borderId="0" xfId="52" applyFont="1" applyFill="1" applyBorder="1">
      <alignment/>
      <protection/>
    </xf>
    <xf numFmtId="0" fontId="11" fillId="0" borderId="0" xfId="52" applyFont="1" applyFill="1" applyAlignment="1">
      <alignment vertical="top"/>
      <protection/>
    </xf>
    <xf numFmtId="0" fontId="11" fillId="0" borderId="0" xfId="52" applyFont="1" applyFill="1" applyBorder="1" applyAlignment="1">
      <alignment vertical="top"/>
      <protection/>
    </xf>
    <xf numFmtId="0" fontId="11" fillId="0" borderId="0" xfId="52" applyFont="1" applyFill="1" applyBorder="1">
      <alignment/>
      <protection/>
    </xf>
    <xf numFmtId="0" fontId="11" fillId="0" borderId="0" xfId="52" applyFont="1" applyFill="1">
      <alignment/>
      <protection/>
    </xf>
    <xf numFmtId="0" fontId="2" fillId="0" borderId="0" xfId="44" applyFont="1">
      <alignment/>
      <protection/>
    </xf>
    <xf numFmtId="3" fontId="2" fillId="0" borderId="100" xfId="44" applyNumberFormat="1" applyFont="1" applyBorder="1" applyAlignment="1">
      <alignment vertical="center"/>
      <protection/>
    </xf>
    <xf numFmtId="3" fontId="2" fillId="0" borderId="99" xfId="44" applyNumberFormat="1" applyFont="1" applyBorder="1" applyAlignment="1">
      <alignment vertical="center"/>
      <protection/>
    </xf>
    <xf numFmtId="3" fontId="2" fillId="0" borderId="101" xfId="44" applyNumberFormat="1" applyFont="1" applyFill="1" applyBorder="1" applyAlignment="1">
      <alignment vertical="center"/>
      <protection/>
    </xf>
    <xf numFmtId="1" fontId="2" fillId="0" borderId="102" xfId="44" applyNumberFormat="1" applyFont="1" applyFill="1" applyBorder="1" applyAlignment="1">
      <alignment vertical="center"/>
      <protection/>
    </xf>
    <xf numFmtId="1" fontId="2" fillId="0" borderId="85" xfId="44" applyNumberFormat="1" applyFont="1" applyBorder="1" applyAlignment="1">
      <alignment vertical="center"/>
      <protection/>
    </xf>
    <xf numFmtId="1" fontId="2" fillId="0" borderId="91" xfId="44" applyNumberFormat="1" applyFont="1" applyBorder="1" applyAlignment="1">
      <alignment vertical="center"/>
      <protection/>
    </xf>
    <xf numFmtId="1" fontId="2" fillId="0" borderId="92" xfId="44" applyNumberFormat="1" applyFont="1" applyFill="1" applyBorder="1" applyAlignment="1">
      <alignment vertical="center"/>
      <protection/>
    </xf>
    <xf numFmtId="3" fontId="2" fillId="0" borderId="103" xfId="44" applyNumberFormat="1" applyFont="1" applyFill="1" applyBorder="1" applyAlignment="1">
      <alignment horizontal="right"/>
      <protection/>
    </xf>
    <xf numFmtId="3" fontId="2" fillId="0" borderId="103" xfId="44" applyNumberFormat="1" applyFont="1" applyBorder="1">
      <alignment/>
      <protection/>
    </xf>
    <xf numFmtId="3" fontId="2" fillId="0" borderId="104" xfId="44" applyNumberFormat="1" applyFont="1" applyBorder="1">
      <alignment/>
      <protection/>
    </xf>
    <xf numFmtId="3" fontId="2" fillId="0" borderId="105" xfId="44" applyNumberFormat="1" applyFont="1" applyFill="1" applyBorder="1">
      <alignment/>
      <protection/>
    </xf>
    <xf numFmtId="0" fontId="10" fillId="0" borderId="0" xfId="52" applyFont="1" applyFill="1" applyAlignment="1">
      <alignment horizontal="left" vertical="top"/>
      <protection/>
    </xf>
    <xf numFmtId="0" fontId="10" fillId="0" borderId="0" xfId="52" applyFont="1" applyFill="1" applyAlignment="1">
      <alignment horizontal="right" vertical="top"/>
      <protection/>
    </xf>
    <xf numFmtId="167" fontId="12" fillId="0" borderId="0" xfId="0" applyNumberFormat="1" applyFont="1" applyFill="1" applyBorder="1" applyAlignment="1" applyProtection="1">
      <alignment vertical="center" wrapText="1"/>
      <protection/>
    </xf>
    <xf numFmtId="0" fontId="65" fillId="0" borderId="0" xfId="0" applyFont="1" applyFill="1" applyBorder="1" applyAlignment="1" applyProtection="1">
      <alignment vertical="center" wrapText="1"/>
      <protection/>
    </xf>
    <xf numFmtId="0" fontId="14" fillId="0" borderId="17" xfId="52" applyFont="1" applyFill="1" applyBorder="1" applyAlignment="1">
      <alignment horizontal="right" vertical="top"/>
      <protection/>
    </xf>
    <xf numFmtId="0" fontId="14" fillId="0" borderId="16" xfId="52" applyFont="1" applyFill="1" applyBorder="1" applyAlignment="1">
      <alignment horizontal="right" vertical="top"/>
      <protection/>
    </xf>
    <xf numFmtId="0" fontId="14" fillId="0" borderId="16" xfId="52" applyFont="1" applyFill="1" applyBorder="1" applyAlignment="1">
      <alignment horizontal="left" wrapText="1" indent="1"/>
      <protection/>
    </xf>
    <xf numFmtId="0" fontId="14" fillId="0" borderId="19" xfId="52" applyFont="1" applyFill="1" applyBorder="1" applyAlignment="1">
      <alignment horizontal="right" vertical="top"/>
      <protection/>
    </xf>
    <xf numFmtId="49" fontId="14" fillId="0" borderId="19" xfId="52" applyNumberFormat="1" applyFont="1" applyFill="1" applyBorder="1" applyAlignment="1">
      <alignment horizontal="left" vertical="top" wrapText="1" indent="1"/>
      <protection/>
    </xf>
    <xf numFmtId="0" fontId="14" fillId="0" borderId="19" xfId="52" applyFont="1" applyFill="1" applyBorder="1" applyAlignment="1">
      <alignment horizontal="left" wrapText="1" indent="1"/>
      <protection/>
    </xf>
    <xf numFmtId="49" fontId="14" fillId="0" borderId="19" xfId="52" applyNumberFormat="1" applyFont="1" applyFill="1" applyBorder="1" applyAlignment="1">
      <alignment horizontal="left" wrapText="1" indent="1"/>
      <protection/>
    </xf>
    <xf numFmtId="49" fontId="14" fillId="0" borderId="19" xfId="52" applyNumberFormat="1" applyFont="1" applyFill="1" applyBorder="1" applyAlignment="1" quotePrefix="1">
      <alignment horizontal="left" wrapText="1" indent="2"/>
      <protection/>
    </xf>
    <xf numFmtId="49" fontId="14" fillId="0" borderId="19" xfId="52" applyNumberFormat="1" applyFont="1" applyFill="1" applyBorder="1" applyAlignment="1">
      <alignment horizontal="left" wrapText="1" indent="2"/>
      <protection/>
    </xf>
    <xf numFmtId="0" fontId="14" fillId="0" borderId="18" xfId="52" applyFont="1" applyFill="1" applyBorder="1" applyAlignment="1">
      <alignment horizontal="right" vertical="top"/>
      <protection/>
    </xf>
    <xf numFmtId="49" fontId="14" fillId="0" borderId="18" xfId="52" applyNumberFormat="1" applyFont="1" applyFill="1" applyBorder="1" applyAlignment="1">
      <alignment horizontal="left" wrapText="1" indent="2"/>
      <protection/>
    </xf>
    <xf numFmtId="0" fontId="14" fillId="0" borderId="21" xfId="52" applyFont="1" applyFill="1" applyBorder="1" applyAlignment="1">
      <alignment horizontal="right" vertical="top"/>
      <protection/>
    </xf>
    <xf numFmtId="0" fontId="14" fillId="0" borderId="21" xfId="52" applyFont="1" applyFill="1" applyBorder="1" applyAlignment="1">
      <alignment horizontal="left" vertical="top" wrapText="1" indent="1"/>
      <protection/>
    </xf>
    <xf numFmtId="0" fontId="14" fillId="0" borderId="19" xfId="52" applyFont="1" applyFill="1" applyBorder="1" applyAlignment="1">
      <alignment horizontal="left" vertical="top" wrapText="1" indent="1"/>
      <protection/>
    </xf>
    <xf numFmtId="49" fontId="14" fillId="0" borderId="19" xfId="52" applyNumberFormat="1" applyFont="1" applyFill="1" applyBorder="1" applyAlignment="1">
      <alignment horizontal="left" vertical="top" wrapText="1" indent="3"/>
      <protection/>
    </xf>
    <xf numFmtId="49" fontId="14" fillId="0" borderId="17" xfId="52" applyNumberFormat="1" applyFont="1" applyFill="1" applyBorder="1" applyAlignment="1">
      <alignment horizontal="left" wrapText="1" indent="1"/>
      <protection/>
    </xf>
    <xf numFmtId="0" fontId="14" fillId="0" borderId="16" xfId="52" applyFont="1" applyFill="1" applyBorder="1" applyAlignment="1">
      <alignment horizontal="left" vertical="top" wrapText="1" indent="1"/>
      <protection/>
    </xf>
    <xf numFmtId="0" fontId="14" fillId="0" borderId="19" xfId="52" applyFont="1" applyFill="1" applyBorder="1" applyAlignment="1" quotePrefix="1">
      <alignment horizontal="left" vertical="top" wrapText="1" indent="3"/>
      <protection/>
    </xf>
    <xf numFmtId="0" fontId="0" fillId="0" borderId="19" xfId="52" applyFont="1" applyFill="1" applyBorder="1" applyAlignment="1">
      <alignment horizontal="left" vertical="top" wrapText="1" indent="1"/>
      <protection/>
    </xf>
    <xf numFmtId="0" fontId="0" fillId="0" borderId="19" xfId="52" applyFont="1" applyFill="1" applyBorder="1" applyAlignment="1" quotePrefix="1">
      <alignment horizontal="left" vertical="top" wrapText="1" indent="3"/>
      <protection/>
    </xf>
    <xf numFmtId="0" fontId="0" fillId="0" borderId="18" xfId="52" applyFont="1" applyFill="1" applyBorder="1" applyAlignment="1">
      <alignment horizontal="left" vertical="top" wrapText="1" indent="1"/>
      <protection/>
    </xf>
    <xf numFmtId="0" fontId="14" fillId="0" borderId="21" xfId="52" applyFont="1" applyFill="1" applyBorder="1" applyAlignment="1" quotePrefix="1">
      <alignment horizontal="left" vertical="top" wrapText="1" indent="1"/>
      <protection/>
    </xf>
    <xf numFmtId="0" fontId="14" fillId="0" borderId="19" xfId="52" applyFont="1" applyFill="1" applyBorder="1" applyAlignment="1" quotePrefix="1">
      <alignment horizontal="left" vertical="top" wrapText="1" indent="2"/>
      <protection/>
    </xf>
    <xf numFmtId="0" fontId="0" fillId="0" borderId="17" xfId="52" applyFont="1" applyFill="1" applyBorder="1" applyAlignment="1" quotePrefix="1">
      <alignment horizontal="left" vertical="top" wrapText="1" indent="1"/>
      <protection/>
    </xf>
    <xf numFmtId="49" fontId="14" fillId="0" borderId="19" xfId="52" applyNumberFormat="1" applyFont="1" applyFill="1" applyBorder="1" applyAlignment="1">
      <alignment horizontal="left" vertical="center" wrapText="1" indent="3"/>
      <protection/>
    </xf>
    <xf numFmtId="49" fontId="14" fillId="0" borderId="18" xfId="52" applyNumberFormat="1" applyFont="1" applyFill="1" applyBorder="1" applyAlignment="1">
      <alignment horizontal="left" wrapText="1" indent="1"/>
      <protection/>
    </xf>
    <xf numFmtId="0" fontId="14" fillId="0" borderId="16" xfId="52" applyFont="1" applyFill="1" applyBorder="1" applyAlignment="1">
      <alignment horizontal="center" vertical="center"/>
      <protection/>
    </xf>
    <xf numFmtId="3" fontId="14" fillId="0" borderId="16" xfId="52" applyNumberFormat="1" applyFont="1" applyFill="1" applyBorder="1" applyAlignment="1">
      <alignment horizontal="right" vertical="center"/>
      <protection/>
    </xf>
    <xf numFmtId="0" fontId="14" fillId="0" borderId="61" xfId="52" applyFont="1" applyFill="1" applyBorder="1" applyAlignment="1">
      <alignment horizontal="center" vertical="center"/>
      <protection/>
    </xf>
    <xf numFmtId="0" fontId="14" fillId="0" borderId="19" xfId="52" applyFont="1" applyFill="1" applyBorder="1" applyAlignment="1">
      <alignment horizontal="center" vertical="center"/>
      <protection/>
    </xf>
    <xf numFmtId="3" fontId="14" fillId="0" borderId="19" xfId="52" applyNumberFormat="1" applyFont="1" applyFill="1" applyBorder="1" applyAlignment="1">
      <alignment horizontal="right" vertical="center"/>
      <protection/>
    </xf>
    <xf numFmtId="0" fontId="14" fillId="0" borderId="65" xfId="52" applyFont="1" applyFill="1" applyBorder="1" applyAlignment="1">
      <alignment horizontal="center" vertical="center"/>
      <protection/>
    </xf>
    <xf numFmtId="0" fontId="14" fillId="0" borderId="18" xfId="52" applyFont="1" applyFill="1" applyBorder="1" applyAlignment="1">
      <alignment horizontal="center" vertical="center"/>
      <protection/>
    </xf>
    <xf numFmtId="3" fontId="14" fillId="0" borderId="18" xfId="52" applyNumberFormat="1" applyFont="1" applyFill="1" applyBorder="1" applyAlignment="1">
      <alignment horizontal="right" vertical="center"/>
      <protection/>
    </xf>
    <xf numFmtId="0" fontId="14" fillId="0" borderId="75" xfId="52" applyFont="1" applyFill="1" applyBorder="1" applyAlignment="1">
      <alignment horizontal="center" vertical="center"/>
      <protection/>
    </xf>
    <xf numFmtId="0" fontId="14" fillId="0" borderId="21" xfId="52" applyFont="1" applyFill="1" applyBorder="1" applyAlignment="1">
      <alignment horizontal="center" vertical="center"/>
      <protection/>
    </xf>
    <xf numFmtId="0" fontId="14" fillId="0" borderId="19" xfId="52" applyFont="1" applyFill="1" applyBorder="1" applyAlignment="1">
      <alignment horizontal="center" vertical="center" wrapText="1"/>
      <protection/>
    </xf>
    <xf numFmtId="3" fontId="14" fillId="0" borderId="19" xfId="52" applyNumberFormat="1" applyFont="1" applyFill="1" applyBorder="1" applyAlignment="1">
      <alignment horizontal="right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/>
      <protection/>
    </xf>
    <xf numFmtId="0" fontId="0" fillId="0" borderId="19" xfId="52" applyFont="1" applyFill="1" applyBorder="1" applyAlignment="1">
      <alignment horizontal="center" vertical="center" wrapText="1"/>
      <protection/>
    </xf>
    <xf numFmtId="0" fontId="0" fillId="0" borderId="18" xfId="52" applyFont="1" applyFill="1" applyBorder="1" applyAlignment="1">
      <alignment horizontal="center" vertical="center" wrapText="1"/>
      <protection/>
    </xf>
    <xf numFmtId="3" fontId="14" fillId="0" borderId="21" xfId="52" applyNumberFormat="1" applyFont="1" applyFill="1" applyBorder="1" applyAlignment="1">
      <alignment horizontal="right" vertical="center" wrapText="1"/>
      <protection/>
    </xf>
    <xf numFmtId="0" fontId="14" fillId="0" borderId="16" xfId="52" applyFont="1" applyFill="1" applyBorder="1" applyAlignment="1">
      <alignment horizontal="center" vertical="center" wrapText="1"/>
      <protection/>
    </xf>
    <xf numFmtId="3" fontId="14" fillId="0" borderId="16" xfId="52" applyNumberFormat="1" applyFont="1" applyFill="1" applyBorder="1" applyAlignment="1">
      <alignment horizontal="right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3" fontId="14" fillId="0" borderId="17" xfId="52" applyNumberFormat="1" applyFont="1" applyFill="1" applyBorder="1" applyAlignment="1">
      <alignment horizontal="right" vertical="center" wrapText="1"/>
      <protection/>
    </xf>
    <xf numFmtId="0" fontId="13" fillId="33" borderId="16" xfId="52" applyFont="1" applyFill="1" applyBorder="1" applyAlignment="1">
      <alignment horizontal="right" vertical="center"/>
      <protection/>
    </xf>
    <xf numFmtId="0" fontId="14" fillId="33" borderId="19" xfId="52" applyFont="1" applyFill="1" applyBorder="1" applyAlignment="1">
      <alignment horizontal="right" vertical="center"/>
      <protection/>
    </xf>
    <xf numFmtId="0" fontId="13" fillId="33" borderId="19" xfId="52" applyFont="1" applyFill="1" applyBorder="1" applyAlignment="1">
      <alignment horizontal="right" vertical="center"/>
      <protection/>
    </xf>
    <xf numFmtId="0" fontId="14" fillId="33" borderId="18" xfId="52" applyFont="1" applyFill="1" applyBorder="1" applyAlignment="1">
      <alignment horizontal="right" vertical="center"/>
      <protection/>
    </xf>
    <xf numFmtId="0" fontId="14" fillId="33" borderId="21" xfId="52" applyFont="1" applyFill="1" applyBorder="1" applyAlignment="1">
      <alignment horizontal="right" vertical="center"/>
      <protection/>
    </xf>
    <xf numFmtId="0" fontId="14" fillId="33" borderId="17" xfId="52" applyFont="1" applyFill="1" applyBorder="1" applyAlignment="1">
      <alignment horizontal="right" vertical="center"/>
      <protection/>
    </xf>
    <xf numFmtId="0" fontId="14" fillId="33" borderId="16" xfId="52" applyFont="1" applyFill="1" applyBorder="1" applyAlignment="1">
      <alignment horizontal="right" vertical="center"/>
      <protection/>
    </xf>
    <xf numFmtId="0" fontId="13" fillId="33" borderId="17" xfId="52" applyFont="1" applyFill="1" applyBorder="1" applyAlignment="1">
      <alignment horizontal="right" vertical="center"/>
      <protection/>
    </xf>
    <xf numFmtId="0" fontId="10" fillId="0" borderId="0" xfId="52" applyFont="1" applyFill="1" applyAlignment="1">
      <alignment horizontal="left" vertical="center" indent="2"/>
      <protection/>
    </xf>
    <xf numFmtId="0" fontId="1" fillId="33" borderId="44" xfId="44" applyFont="1" applyFill="1" applyBorder="1" applyAlignment="1">
      <alignment vertical="center"/>
      <protection/>
    </xf>
    <xf numFmtId="164" fontId="1" fillId="33" borderId="44" xfId="44" applyNumberFormat="1" applyFont="1" applyFill="1" applyBorder="1" applyAlignment="1">
      <alignment vertical="center"/>
      <protection/>
    </xf>
    <xf numFmtId="164" fontId="1" fillId="33" borderId="22" xfId="44" applyNumberFormat="1" applyFont="1" applyFill="1" applyBorder="1" applyAlignment="1">
      <alignment vertical="center"/>
      <protection/>
    </xf>
    <xf numFmtId="164" fontId="1" fillId="33" borderId="23" xfId="44" applyNumberFormat="1" applyFont="1" applyFill="1" applyBorder="1" applyAlignment="1">
      <alignment vertical="center"/>
      <protection/>
    </xf>
    <xf numFmtId="164" fontId="1" fillId="34" borderId="44" xfId="44" applyNumberFormat="1" applyFont="1" applyFill="1" applyBorder="1" applyAlignment="1">
      <alignment vertical="center"/>
      <protection/>
    </xf>
    <xf numFmtId="164" fontId="1" fillId="34" borderId="22" xfId="44" applyNumberFormat="1" applyFont="1" applyFill="1" applyBorder="1" applyAlignment="1">
      <alignment vertical="center"/>
      <protection/>
    </xf>
    <xf numFmtId="0" fontId="1" fillId="33" borderId="48" xfId="44" applyFont="1" applyFill="1" applyBorder="1" applyAlignment="1">
      <alignment vertical="center"/>
      <protection/>
    </xf>
    <xf numFmtId="164" fontId="1" fillId="33" borderId="48" xfId="44" applyNumberFormat="1" applyFont="1" applyFill="1" applyBorder="1" applyAlignment="1">
      <alignment vertical="center"/>
      <protection/>
    </xf>
    <xf numFmtId="164" fontId="1" fillId="33" borderId="24" xfId="44" applyNumberFormat="1" applyFont="1" applyFill="1" applyBorder="1" applyAlignment="1">
      <alignment vertical="center"/>
      <protection/>
    </xf>
    <xf numFmtId="164" fontId="1" fillId="33" borderId="25" xfId="44" applyNumberFormat="1" applyFont="1" applyFill="1" applyBorder="1" applyAlignment="1">
      <alignment vertical="center"/>
      <protection/>
    </xf>
    <xf numFmtId="164" fontId="1" fillId="34" borderId="48" xfId="44" applyNumberFormat="1" applyFont="1" applyFill="1" applyBorder="1" applyAlignment="1">
      <alignment vertical="center"/>
      <protection/>
    </xf>
    <xf numFmtId="164" fontId="1" fillId="34" borderId="24" xfId="44" applyNumberFormat="1" applyFont="1" applyFill="1" applyBorder="1" applyAlignment="1">
      <alignment vertical="center"/>
      <protection/>
    </xf>
    <xf numFmtId="0" fontId="1" fillId="0" borderId="44" xfId="44" applyFont="1" applyBorder="1" applyAlignment="1">
      <alignment vertical="center"/>
      <protection/>
    </xf>
    <xf numFmtId="164" fontId="1" fillId="0" borderId="44" xfId="44" applyNumberFormat="1" applyFont="1" applyFill="1" applyBorder="1" applyAlignment="1">
      <alignment vertical="center"/>
      <protection/>
    </xf>
    <xf numFmtId="164" fontId="1" fillId="0" borderId="22" xfId="44" applyNumberFormat="1" applyFont="1" applyFill="1" applyBorder="1" applyAlignment="1">
      <alignment vertical="center"/>
      <protection/>
    </xf>
    <xf numFmtId="164" fontId="1" fillId="0" borderId="23" xfId="44" applyNumberFormat="1" applyFont="1" applyFill="1" applyBorder="1" applyAlignment="1">
      <alignment vertical="center"/>
      <protection/>
    </xf>
    <xf numFmtId="0" fontId="1" fillId="0" borderId="53" xfId="44" applyFont="1" applyBorder="1" applyAlignment="1">
      <alignment vertical="center"/>
      <protection/>
    </xf>
    <xf numFmtId="164" fontId="1" fillId="0" borderId="53" xfId="44" applyNumberFormat="1" applyFont="1" applyFill="1" applyBorder="1" applyAlignment="1">
      <alignment vertical="center"/>
      <protection/>
    </xf>
    <xf numFmtId="164" fontId="1" fillId="0" borderId="26" xfId="44" applyNumberFormat="1" applyFont="1" applyFill="1" applyBorder="1" applyAlignment="1">
      <alignment vertical="center"/>
      <protection/>
    </xf>
    <xf numFmtId="164" fontId="1" fillId="0" borderId="27" xfId="44" applyNumberFormat="1" applyFont="1" applyFill="1" applyBorder="1" applyAlignment="1">
      <alignment vertical="center"/>
      <protection/>
    </xf>
    <xf numFmtId="2" fontId="1" fillId="0" borderId="39" xfId="44" applyNumberFormat="1" applyFont="1" applyFill="1" applyBorder="1" applyAlignment="1">
      <alignment vertical="center"/>
      <protection/>
    </xf>
    <xf numFmtId="0" fontId="1" fillId="33" borderId="59" xfId="44" applyFont="1" applyFill="1" applyBorder="1" applyAlignment="1">
      <alignment vertical="center"/>
      <protection/>
    </xf>
    <xf numFmtId="164" fontId="1" fillId="34" borderId="40" xfId="44" applyNumberFormat="1" applyFont="1" applyFill="1" applyBorder="1" applyAlignment="1">
      <alignment vertical="center"/>
      <protection/>
    </xf>
    <xf numFmtId="0" fontId="1" fillId="33" borderId="63" xfId="44" applyFont="1" applyFill="1" applyBorder="1" applyAlignment="1">
      <alignment vertical="center"/>
      <protection/>
    </xf>
    <xf numFmtId="164" fontId="1" fillId="33" borderId="63" xfId="44" applyNumberFormat="1" applyFont="1" applyFill="1" applyBorder="1" applyAlignment="1">
      <alignment vertical="center"/>
      <protection/>
    </xf>
    <xf numFmtId="164" fontId="1" fillId="33" borderId="13" xfId="44" applyNumberFormat="1" applyFont="1" applyFill="1" applyBorder="1" applyAlignment="1">
      <alignment vertical="center"/>
      <protection/>
    </xf>
    <xf numFmtId="164" fontId="1" fillId="33" borderId="28" xfId="44" applyNumberFormat="1" applyFont="1" applyFill="1" applyBorder="1" applyAlignment="1">
      <alignment vertical="center"/>
      <protection/>
    </xf>
    <xf numFmtId="164" fontId="1" fillId="34" borderId="63" xfId="44" applyNumberFormat="1" applyFont="1" applyFill="1" applyBorder="1" applyAlignment="1">
      <alignment vertical="center"/>
      <protection/>
    </xf>
    <xf numFmtId="164" fontId="1" fillId="34" borderId="13" xfId="44" applyNumberFormat="1" applyFont="1" applyFill="1" applyBorder="1" applyAlignment="1">
      <alignment vertical="center"/>
      <protection/>
    </xf>
    <xf numFmtId="164" fontId="1" fillId="33" borderId="53" xfId="44" applyNumberFormat="1" applyFont="1" applyFill="1" applyBorder="1" applyAlignment="1">
      <alignment vertical="center"/>
      <protection/>
    </xf>
    <xf numFmtId="164" fontId="1" fillId="33" borderId="26" xfId="44" applyNumberFormat="1" applyFont="1" applyFill="1" applyBorder="1" applyAlignment="1">
      <alignment vertical="center"/>
      <protection/>
    </xf>
    <xf numFmtId="164" fontId="1" fillId="33" borderId="27" xfId="44" applyNumberFormat="1" applyFont="1" applyFill="1" applyBorder="1" applyAlignment="1">
      <alignment vertical="center"/>
      <protection/>
    </xf>
    <xf numFmtId="2" fontId="1" fillId="33" borderId="56" xfId="44" applyNumberFormat="1" applyFont="1" applyFill="1" applyBorder="1" applyAlignment="1">
      <alignment vertical="center"/>
      <protection/>
    </xf>
    <xf numFmtId="164" fontId="1" fillId="34" borderId="53" xfId="44" applyNumberFormat="1" applyFont="1" applyFill="1" applyBorder="1" applyAlignment="1">
      <alignment vertical="center"/>
      <protection/>
    </xf>
    <xf numFmtId="164" fontId="1" fillId="34" borderId="26" xfId="44" applyNumberFormat="1" applyFont="1" applyFill="1" applyBorder="1" applyAlignment="1">
      <alignment vertical="center"/>
      <protection/>
    </xf>
    <xf numFmtId="2" fontId="1" fillId="0" borderId="82" xfId="44" applyNumberFormat="1" applyFont="1" applyFill="1" applyBorder="1" applyAlignment="1">
      <alignment vertical="center"/>
      <protection/>
    </xf>
    <xf numFmtId="2" fontId="1" fillId="0" borderId="106" xfId="44" applyNumberFormat="1" applyFont="1" applyFill="1" applyBorder="1" applyAlignment="1">
      <alignment vertical="center"/>
      <protection/>
    </xf>
    <xf numFmtId="0" fontId="1" fillId="0" borderId="63" xfId="44" applyFont="1" applyBorder="1" applyAlignment="1">
      <alignment vertical="center"/>
      <protection/>
    </xf>
    <xf numFmtId="164" fontId="1" fillId="0" borderId="63" xfId="44" applyNumberFormat="1" applyFont="1" applyFill="1" applyBorder="1" applyAlignment="1">
      <alignment vertical="center"/>
      <protection/>
    </xf>
    <xf numFmtId="164" fontId="1" fillId="0" borderId="13" xfId="44" applyNumberFormat="1" applyFont="1" applyFill="1" applyBorder="1" applyAlignment="1">
      <alignment vertical="center"/>
      <protection/>
    </xf>
    <xf numFmtId="164" fontId="1" fillId="0" borderId="28" xfId="44" applyNumberFormat="1" applyFont="1" applyFill="1" applyBorder="1" applyAlignment="1">
      <alignment vertical="center"/>
      <protection/>
    </xf>
    <xf numFmtId="164" fontId="1" fillId="0" borderId="48" xfId="44" applyNumberFormat="1" applyFont="1" applyFill="1" applyBorder="1" applyAlignment="1">
      <alignment vertical="center"/>
      <protection/>
    </xf>
    <xf numFmtId="164" fontId="1" fillId="0" borderId="24" xfId="44" applyNumberFormat="1" applyFont="1" applyFill="1" applyBorder="1" applyAlignment="1">
      <alignment vertical="center"/>
      <protection/>
    </xf>
    <xf numFmtId="164" fontId="1" fillId="0" borderId="25" xfId="44" applyNumberFormat="1" applyFont="1" applyFill="1" applyBorder="1" applyAlignment="1">
      <alignment vertical="center"/>
      <protection/>
    </xf>
    <xf numFmtId="2" fontId="1" fillId="0" borderId="49" xfId="44" applyNumberFormat="1" applyFont="1" applyFill="1" applyBorder="1" applyAlignment="1">
      <alignment vertical="center"/>
      <protection/>
    </xf>
    <xf numFmtId="164" fontId="1" fillId="33" borderId="47" xfId="44" applyNumberFormat="1" applyFont="1" applyFill="1" applyBorder="1" applyAlignment="1">
      <alignment vertical="center"/>
      <protection/>
    </xf>
    <xf numFmtId="164" fontId="1" fillId="33" borderId="16" xfId="44" applyNumberFormat="1" applyFont="1" applyFill="1" applyBorder="1" applyAlignment="1">
      <alignment vertical="center"/>
      <protection/>
    </xf>
    <xf numFmtId="164" fontId="1" fillId="33" borderId="93" xfId="44" applyNumberFormat="1" applyFont="1" applyFill="1" applyBorder="1" applyAlignment="1">
      <alignment vertical="center"/>
      <protection/>
    </xf>
    <xf numFmtId="164" fontId="1" fillId="33" borderId="68" xfId="44" applyNumberFormat="1" applyFont="1" applyFill="1" applyBorder="1" applyAlignment="1">
      <alignment vertical="center"/>
      <protection/>
    </xf>
    <xf numFmtId="164" fontId="1" fillId="33" borderId="19" xfId="44" applyNumberFormat="1" applyFont="1" applyFill="1" applyBorder="1" applyAlignment="1">
      <alignment vertical="center"/>
      <protection/>
    </xf>
    <xf numFmtId="164" fontId="1" fillId="33" borderId="96" xfId="44" applyNumberFormat="1" applyFont="1" applyFill="1" applyBorder="1" applyAlignment="1">
      <alignment vertical="center"/>
      <protection/>
    </xf>
    <xf numFmtId="0" fontId="1" fillId="33" borderId="53" xfId="44" applyFont="1" applyFill="1" applyBorder="1" applyAlignment="1">
      <alignment vertical="center"/>
      <protection/>
    </xf>
    <xf numFmtId="164" fontId="1" fillId="33" borderId="51" xfId="44" applyNumberFormat="1" applyFont="1" applyFill="1" applyBorder="1" applyAlignment="1">
      <alignment vertical="center"/>
      <protection/>
    </xf>
    <xf numFmtId="164" fontId="1" fillId="33" borderId="17" xfId="44" applyNumberFormat="1" applyFont="1" applyFill="1" applyBorder="1" applyAlignment="1">
      <alignment vertical="center"/>
      <protection/>
    </xf>
    <xf numFmtId="164" fontId="1" fillId="33" borderId="94" xfId="44" applyNumberFormat="1" applyFont="1" applyFill="1" applyBorder="1" applyAlignment="1">
      <alignment vertical="center"/>
      <protection/>
    </xf>
    <xf numFmtId="0" fontId="1" fillId="0" borderId="59" xfId="44" applyFont="1" applyBorder="1" applyAlignment="1">
      <alignment vertical="center"/>
      <protection/>
    </xf>
    <xf numFmtId="164" fontId="1" fillId="0" borderId="47" xfId="44" applyNumberFormat="1" applyFont="1" applyFill="1" applyBorder="1" applyAlignment="1">
      <alignment vertical="center"/>
      <protection/>
    </xf>
    <xf numFmtId="164" fontId="1" fillId="0" borderId="16" xfId="44" applyNumberFormat="1" applyFont="1" applyFill="1" applyBorder="1" applyAlignment="1">
      <alignment vertical="center"/>
      <protection/>
    </xf>
    <xf numFmtId="164" fontId="1" fillId="0" borderId="93" xfId="44" applyNumberFormat="1" applyFont="1" applyFill="1" applyBorder="1" applyAlignment="1">
      <alignment vertical="center"/>
      <protection/>
    </xf>
    <xf numFmtId="164" fontId="1" fillId="0" borderId="40" xfId="44" applyNumberFormat="1" applyFont="1" applyFill="1" applyBorder="1" applyAlignment="1">
      <alignment vertical="center"/>
      <protection/>
    </xf>
    <xf numFmtId="164" fontId="1" fillId="0" borderId="68" xfId="44" applyNumberFormat="1" applyFont="1" applyFill="1" applyBorder="1" applyAlignment="1">
      <alignment vertical="center"/>
      <protection/>
    </xf>
    <xf numFmtId="164" fontId="1" fillId="0" borderId="19" xfId="44" applyNumberFormat="1" applyFont="1" applyFill="1" applyBorder="1" applyAlignment="1">
      <alignment vertical="center"/>
      <protection/>
    </xf>
    <xf numFmtId="164" fontId="1" fillId="0" borderId="96" xfId="44" applyNumberFormat="1" applyFont="1" applyFill="1" applyBorder="1" applyAlignment="1">
      <alignment vertical="center"/>
      <protection/>
    </xf>
    <xf numFmtId="0" fontId="1" fillId="0" borderId="48" xfId="44" applyFont="1" applyBorder="1" applyAlignment="1">
      <alignment vertical="center"/>
      <protection/>
    </xf>
    <xf numFmtId="164" fontId="1" fillId="0" borderId="51" xfId="44" applyNumberFormat="1" applyFont="1" applyFill="1" applyBorder="1" applyAlignment="1">
      <alignment vertical="center"/>
      <protection/>
    </xf>
    <xf numFmtId="164" fontId="1" fillId="0" borderId="17" xfId="44" applyNumberFormat="1" applyFont="1" applyFill="1" applyBorder="1" applyAlignment="1">
      <alignment vertical="center"/>
      <protection/>
    </xf>
    <xf numFmtId="164" fontId="1" fillId="0" borderId="94" xfId="44" applyNumberFormat="1" applyFont="1" applyFill="1" applyBorder="1" applyAlignment="1">
      <alignment vertical="center"/>
      <protection/>
    </xf>
    <xf numFmtId="164" fontId="1" fillId="34" borderId="107" xfId="44" applyNumberFormat="1" applyFont="1" applyFill="1" applyBorder="1" applyAlignment="1">
      <alignment vertical="center"/>
      <protection/>
    </xf>
    <xf numFmtId="164" fontId="1" fillId="34" borderId="29" xfId="44" applyNumberFormat="1" applyFont="1" applyFill="1" applyBorder="1" applyAlignment="1">
      <alignment vertical="center"/>
      <protection/>
    </xf>
    <xf numFmtId="164" fontId="1" fillId="34" borderId="108" xfId="44" applyNumberFormat="1" applyFont="1" applyFill="1" applyBorder="1" applyAlignment="1">
      <alignment vertical="center"/>
      <protection/>
    </xf>
    <xf numFmtId="164" fontId="1" fillId="34" borderId="31" xfId="44" applyNumberFormat="1" applyFont="1" applyFill="1" applyBorder="1" applyAlignment="1">
      <alignment vertical="center"/>
      <protection/>
    </xf>
    <xf numFmtId="164" fontId="1" fillId="33" borderId="58" xfId="44" applyNumberFormat="1" applyFont="1" applyFill="1" applyBorder="1" applyAlignment="1">
      <alignment vertical="center"/>
      <protection/>
    </xf>
    <xf numFmtId="164" fontId="1" fillId="33" borderId="18" xfId="44" applyNumberFormat="1" applyFont="1" applyFill="1" applyBorder="1" applyAlignment="1">
      <alignment vertical="center"/>
      <protection/>
    </xf>
    <xf numFmtId="164" fontId="1" fillId="33" borderId="95" xfId="44" applyNumberFormat="1" applyFont="1" applyFill="1" applyBorder="1" applyAlignment="1">
      <alignment vertical="center"/>
      <protection/>
    </xf>
    <xf numFmtId="164" fontId="1" fillId="34" borderId="109" xfId="44" applyNumberFormat="1" applyFont="1" applyFill="1" applyBorder="1" applyAlignment="1">
      <alignment vertical="center"/>
      <protection/>
    </xf>
    <xf numFmtId="164" fontId="1" fillId="34" borderId="35" xfId="44" applyNumberFormat="1" applyFont="1" applyFill="1" applyBorder="1" applyAlignment="1">
      <alignment vertical="center"/>
      <protection/>
    </xf>
    <xf numFmtId="0" fontId="1" fillId="0" borderId="78" xfId="44" applyFont="1" applyFill="1" applyBorder="1" applyAlignment="1">
      <alignment vertical="center"/>
      <protection/>
    </xf>
    <xf numFmtId="164" fontId="1" fillId="0" borderId="110" xfId="44" applyNumberFormat="1" applyFont="1" applyFill="1" applyBorder="1" applyAlignment="1">
      <alignment vertical="center"/>
      <protection/>
    </xf>
    <xf numFmtId="164" fontId="1" fillId="0" borderId="37" xfId="44" applyNumberFormat="1" applyFont="1" applyFill="1" applyBorder="1" applyAlignment="1">
      <alignment vertical="center"/>
      <protection/>
    </xf>
    <xf numFmtId="2" fontId="1" fillId="0" borderId="110" xfId="44" applyNumberFormat="1" applyFont="1" applyFill="1" applyBorder="1" applyAlignment="1">
      <alignment vertical="center"/>
      <protection/>
    </xf>
    <xf numFmtId="2" fontId="1" fillId="0" borderId="46" xfId="44" applyNumberFormat="1" applyFont="1" applyFill="1" applyBorder="1" applyAlignment="1">
      <alignment vertical="center"/>
      <protection/>
    </xf>
    <xf numFmtId="164" fontId="1" fillId="0" borderId="111" xfId="44" applyNumberFormat="1" applyFont="1" applyFill="1" applyBorder="1" applyAlignment="1">
      <alignment vertical="center"/>
      <protection/>
    </xf>
    <xf numFmtId="164" fontId="1" fillId="0" borderId="112" xfId="44" applyNumberFormat="1" applyFont="1" applyFill="1" applyBorder="1" applyAlignment="1">
      <alignment vertical="center"/>
      <protection/>
    </xf>
    <xf numFmtId="0" fontId="1" fillId="0" borderId="59" xfId="44" applyFont="1" applyFill="1" applyBorder="1" applyAlignment="1">
      <alignment vertical="center"/>
      <protection/>
    </xf>
    <xf numFmtId="164" fontId="1" fillId="0" borderId="113" xfId="44" applyNumberFormat="1" applyFont="1" applyFill="1" applyBorder="1" applyAlignment="1">
      <alignment vertical="center"/>
      <protection/>
    </xf>
    <xf numFmtId="164" fontId="1" fillId="0" borderId="38" xfId="44" applyNumberFormat="1" applyFont="1" applyFill="1" applyBorder="1" applyAlignment="1">
      <alignment vertical="center"/>
      <protection/>
    </xf>
    <xf numFmtId="2" fontId="1" fillId="0" borderId="113" xfId="44" applyNumberFormat="1" applyFont="1" applyFill="1" applyBorder="1" applyAlignment="1">
      <alignment vertical="center"/>
      <protection/>
    </xf>
    <xf numFmtId="2" fontId="1" fillId="0" borderId="13" xfId="44" applyNumberFormat="1" applyFont="1" applyFill="1" applyBorder="1" applyAlignment="1">
      <alignment vertical="center"/>
      <protection/>
    </xf>
    <xf numFmtId="2" fontId="1" fillId="0" borderId="67" xfId="44" applyNumberFormat="1" applyFont="1" applyFill="1" applyBorder="1" applyAlignment="1">
      <alignment vertical="center"/>
      <protection/>
    </xf>
    <xf numFmtId="164" fontId="1" fillId="0" borderId="114" xfId="44" applyNumberFormat="1" applyFont="1" applyFill="1" applyBorder="1" applyAlignment="1">
      <alignment vertical="center"/>
      <protection/>
    </xf>
    <xf numFmtId="164" fontId="1" fillId="0" borderId="115" xfId="44" applyNumberFormat="1" applyFont="1" applyFill="1" applyBorder="1" applyAlignment="1">
      <alignment vertical="center"/>
      <protection/>
    </xf>
    <xf numFmtId="0" fontId="1" fillId="0" borderId="63" xfId="44" applyFont="1" applyFill="1" applyBorder="1" applyAlignment="1">
      <alignment vertical="center"/>
      <protection/>
    </xf>
    <xf numFmtId="0" fontId="1" fillId="0" borderId="48" xfId="44" applyFont="1" applyFill="1" applyBorder="1" applyAlignment="1">
      <alignment vertical="center"/>
      <protection/>
    </xf>
    <xf numFmtId="164" fontId="1" fillId="0" borderId="116" xfId="44" applyNumberFormat="1" applyFont="1" applyFill="1" applyBorder="1" applyAlignment="1">
      <alignment vertical="center"/>
      <protection/>
    </xf>
    <xf numFmtId="164" fontId="1" fillId="0" borderId="39" xfId="44" applyNumberFormat="1" applyFont="1" applyFill="1" applyBorder="1" applyAlignment="1">
      <alignment vertical="center"/>
      <protection/>
    </xf>
    <xf numFmtId="2" fontId="1" fillId="0" borderId="117" xfId="44" applyNumberFormat="1" applyFont="1" applyFill="1" applyBorder="1" applyAlignment="1">
      <alignment vertical="center"/>
      <protection/>
    </xf>
    <xf numFmtId="2" fontId="1" fillId="0" borderId="24" xfId="44" applyNumberFormat="1" applyFont="1" applyFill="1" applyBorder="1" applyAlignment="1">
      <alignment vertical="center"/>
      <protection/>
    </xf>
    <xf numFmtId="2" fontId="1" fillId="0" borderId="50" xfId="44" applyNumberFormat="1" applyFont="1" applyFill="1" applyBorder="1" applyAlignment="1">
      <alignment vertical="center"/>
      <protection/>
    </xf>
    <xf numFmtId="164" fontId="1" fillId="0" borderId="118" xfId="44" applyNumberFormat="1" applyFont="1" applyFill="1" applyBorder="1" applyAlignment="1">
      <alignment vertical="center"/>
      <protection/>
    </xf>
    <xf numFmtId="164" fontId="1" fillId="0" borderId="119" xfId="44" applyNumberFormat="1" applyFont="1" applyFill="1" applyBorder="1" applyAlignment="1">
      <alignment vertical="center"/>
      <protection/>
    </xf>
    <xf numFmtId="0" fontId="1" fillId="33" borderId="86" xfId="44" applyFont="1" applyFill="1" applyBorder="1" applyAlignment="1">
      <alignment vertical="center"/>
      <protection/>
    </xf>
    <xf numFmtId="164" fontId="1" fillId="34" borderId="110" xfId="44" applyNumberFormat="1" applyFont="1" applyFill="1" applyBorder="1" applyAlignment="1">
      <alignment vertical="center"/>
      <protection/>
    </xf>
    <xf numFmtId="164" fontId="1" fillId="34" borderId="37" xfId="44" applyNumberFormat="1" applyFont="1" applyFill="1" applyBorder="1" applyAlignment="1">
      <alignment vertical="center"/>
      <protection/>
    </xf>
    <xf numFmtId="2" fontId="1" fillId="34" borderId="52" xfId="44" applyNumberFormat="1" applyFont="1" applyFill="1" applyBorder="1" applyAlignment="1">
      <alignment vertical="center"/>
      <protection/>
    </xf>
    <xf numFmtId="2" fontId="1" fillId="34" borderId="16" xfId="44" applyNumberFormat="1" applyFont="1" applyFill="1" applyBorder="1" applyAlignment="1">
      <alignment vertical="center"/>
      <protection/>
    </xf>
    <xf numFmtId="2" fontId="1" fillId="34" borderId="61" xfId="44" applyNumberFormat="1" applyFont="1" applyFill="1" applyBorder="1" applyAlignment="1">
      <alignment vertical="center"/>
      <protection/>
    </xf>
    <xf numFmtId="2" fontId="1" fillId="34" borderId="70" xfId="44" applyNumberFormat="1" applyFont="1" applyFill="1" applyBorder="1" applyAlignment="1">
      <alignment vertical="center"/>
      <protection/>
    </xf>
    <xf numFmtId="2" fontId="1" fillId="34" borderId="21" xfId="44" applyNumberFormat="1" applyFont="1" applyFill="1" applyBorder="1" applyAlignment="1">
      <alignment vertical="center"/>
      <protection/>
    </xf>
    <xf numFmtId="164" fontId="1" fillId="34" borderId="111" xfId="44" applyNumberFormat="1" applyFont="1" applyFill="1" applyBorder="1" applyAlignment="1">
      <alignment vertical="center"/>
      <protection/>
    </xf>
    <xf numFmtId="164" fontId="1" fillId="34" borderId="112" xfId="44" applyNumberFormat="1" applyFont="1" applyFill="1" applyBorder="1" applyAlignment="1">
      <alignment vertical="center"/>
      <protection/>
    </xf>
    <xf numFmtId="164" fontId="1" fillId="34" borderId="113" xfId="44" applyNumberFormat="1" applyFont="1" applyFill="1" applyBorder="1" applyAlignment="1">
      <alignment vertical="center"/>
      <protection/>
    </xf>
    <xf numFmtId="164" fontId="1" fillId="34" borderId="38" xfId="44" applyNumberFormat="1" applyFont="1" applyFill="1" applyBorder="1" applyAlignment="1">
      <alignment vertical="center"/>
      <protection/>
    </xf>
    <xf numFmtId="164" fontId="1" fillId="34" borderId="114" xfId="44" applyNumberFormat="1" applyFont="1" applyFill="1" applyBorder="1" applyAlignment="1">
      <alignment vertical="center"/>
      <protection/>
    </xf>
    <xf numFmtId="164" fontId="1" fillId="34" borderId="115" xfId="44" applyNumberFormat="1" applyFont="1" applyFill="1" applyBorder="1" applyAlignment="1">
      <alignment vertical="center"/>
      <protection/>
    </xf>
    <xf numFmtId="0" fontId="1" fillId="33" borderId="120" xfId="44" applyFont="1" applyFill="1" applyBorder="1" applyAlignment="1">
      <alignment vertical="center"/>
      <protection/>
    </xf>
    <xf numFmtId="164" fontId="1" fillId="34" borderId="116" xfId="44" applyNumberFormat="1" applyFont="1" applyFill="1" applyBorder="1" applyAlignment="1">
      <alignment vertical="center"/>
      <protection/>
    </xf>
    <xf numFmtId="164" fontId="1" fillId="34" borderId="39" xfId="44" applyNumberFormat="1" applyFont="1" applyFill="1" applyBorder="1" applyAlignment="1">
      <alignment vertical="center"/>
      <protection/>
    </xf>
    <xf numFmtId="2" fontId="1" fillId="34" borderId="72" xfId="44" applyNumberFormat="1" applyFont="1" applyFill="1" applyBorder="1" applyAlignment="1">
      <alignment vertical="center"/>
      <protection/>
    </xf>
    <xf numFmtId="2" fontId="1" fillId="34" borderId="17" xfId="44" applyNumberFormat="1" applyFont="1" applyFill="1" applyBorder="1" applyAlignment="1">
      <alignment vertical="center"/>
      <protection/>
    </xf>
    <xf numFmtId="2" fontId="1" fillId="34" borderId="74" xfId="44" applyNumberFormat="1" applyFont="1" applyFill="1" applyBorder="1" applyAlignment="1">
      <alignment vertical="center"/>
      <protection/>
    </xf>
    <xf numFmtId="164" fontId="1" fillId="34" borderId="118" xfId="44" applyNumberFormat="1" applyFont="1" applyFill="1" applyBorder="1" applyAlignment="1">
      <alignment vertical="center"/>
      <protection/>
    </xf>
    <xf numFmtId="164" fontId="1" fillId="34" borderId="119" xfId="44" applyNumberFormat="1" applyFont="1" applyFill="1" applyBorder="1" applyAlignment="1">
      <alignment vertical="center"/>
      <protection/>
    </xf>
    <xf numFmtId="164" fontId="1" fillId="0" borderId="121" xfId="44" applyNumberFormat="1" applyFont="1" applyFill="1" applyBorder="1" applyAlignment="1">
      <alignment vertical="center"/>
      <protection/>
    </xf>
    <xf numFmtId="164" fontId="1" fillId="0" borderId="41" xfId="44" applyNumberFormat="1" applyFont="1" applyFill="1" applyBorder="1" applyAlignment="1">
      <alignment vertical="center"/>
      <protection/>
    </xf>
    <xf numFmtId="164" fontId="1" fillId="0" borderId="122" xfId="44" applyNumberFormat="1" applyFont="1" applyFill="1" applyBorder="1" applyAlignment="1">
      <alignment vertical="center"/>
      <protection/>
    </xf>
    <xf numFmtId="164" fontId="1" fillId="0" borderId="123" xfId="44" applyNumberFormat="1" applyFont="1" applyFill="1" applyBorder="1" applyAlignment="1">
      <alignment vertical="center"/>
      <protection/>
    </xf>
    <xf numFmtId="164" fontId="1" fillId="0" borderId="117" xfId="44" applyNumberFormat="1" applyFont="1" applyFill="1" applyBorder="1" applyAlignment="1">
      <alignment vertical="center"/>
      <protection/>
    </xf>
    <xf numFmtId="164" fontId="1" fillId="0" borderId="42" xfId="44" applyNumberFormat="1" applyFont="1" applyFill="1" applyBorder="1" applyAlignment="1">
      <alignment vertical="center"/>
      <protection/>
    </xf>
    <xf numFmtId="164" fontId="1" fillId="0" borderId="124" xfId="44" applyNumberFormat="1" applyFont="1" applyFill="1" applyBorder="1" applyAlignment="1">
      <alignment vertical="center"/>
      <protection/>
    </xf>
    <xf numFmtId="164" fontId="1" fillId="0" borderId="125" xfId="44" applyNumberFormat="1" applyFont="1" applyFill="1" applyBorder="1" applyAlignment="1">
      <alignment vertical="center"/>
      <protection/>
    </xf>
    <xf numFmtId="2" fontId="1" fillId="34" borderId="121" xfId="44" applyNumberFormat="1" applyFont="1" applyFill="1" applyBorder="1" applyAlignment="1">
      <alignment vertical="center"/>
      <protection/>
    </xf>
    <xf numFmtId="2" fontId="1" fillId="34" borderId="40" xfId="44" applyNumberFormat="1" applyFont="1" applyFill="1" applyBorder="1" applyAlignment="1">
      <alignment vertical="center"/>
      <protection/>
    </xf>
    <xf numFmtId="2" fontId="1" fillId="34" borderId="41" xfId="44" applyNumberFormat="1" applyFont="1" applyFill="1" applyBorder="1" applyAlignment="1">
      <alignment vertical="center"/>
      <protection/>
    </xf>
    <xf numFmtId="2" fontId="1" fillId="34" borderId="126" xfId="44" applyNumberFormat="1" applyFont="1" applyFill="1" applyBorder="1" applyAlignment="1">
      <alignment vertical="center"/>
      <protection/>
    </xf>
    <xf numFmtId="2" fontId="1" fillId="34" borderId="127" xfId="44" applyNumberFormat="1" applyFont="1" applyFill="1" applyBorder="1" applyAlignment="1">
      <alignment vertical="center"/>
      <protection/>
    </xf>
    <xf numFmtId="2" fontId="1" fillId="0" borderId="121" xfId="44" applyNumberFormat="1" applyFont="1" applyFill="1" applyBorder="1" applyAlignment="1">
      <alignment vertical="center"/>
      <protection/>
    </xf>
    <xf numFmtId="2" fontId="1" fillId="0" borderId="40" xfId="44" applyNumberFormat="1" applyFont="1" applyFill="1" applyBorder="1" applyAlignment="1">
      <alignment vertical="center"/>
      <protection/>
    </xf>
    <xf numFmtId="2" fontId="1" fillId="0" borderId="41" xfId="44" applyNumberFormat="1" applyFont="1" applyFill="1" applyBorder="1" applyAlignment="1">
      <alignment vertical="center"/>
      <protection/>
    </xf>
    <xf numFmtId="164" fontId="1" fillId="34" borderId="128" xfId="44" applyNumberFormat="1" applyFont="1" applyFill="1" applyBorder="1" applyAlignment="1">
      <alignment vertical="center"/>
      <protection/>
    </xf>
    <xf numFmtId="164" fontId="1" fillId="34" borderId="87" xfId="44" applyNumberFormat="1" applyFont="1" applyFill="1" applyBorder="1" applyAlignment="1">
      <alignment vertical="center"/>
      <protection/>
    </xf>
    <xf numFmtId="164" fontId="1" fillId="34" borderId="89" xfId="44" applyNumberFormat="1" applyFont="1" applyFill="1" applyBorder="1" applyAlignment="1">
      <alignment vertical="center"/>
      <protection/>
    </xf>
    <xf numFmtId="2" fontId="1" fillId="33" borderId="52" xfId="44" applyNumberFormat="1" applyFont="1" applyFill="1" applyBorder="1" applyAlignment="1">
      <alignment vertical="center"/>
      <protection/>
    </xf>
    <xf numFmtId="2" fontId="1" fillId="33" borderId="71" xfId="44" applyNumberFormat="1" applyFont="1" applyFill="1" applyBorder="1" applyAlignment="1">
      <alignment vertical="center"/>
      <protection/>
    </xf>
    <xf numFmtId="2" fontId="1" fillId="33" borderId="121" xfId="44" applyNumberFormat="1" applyFont="1" applyFill="1" applyBorder="1" applyAlignment="1">
      <alignment vertical="center"/>
      <protection/>
    </xf>
    <xf numFmtId="2" fontId="1" fillId="33" borderId="40" xfId="44" applyNumberFormat="1" applyFont="1" applyFill="1" applyBorder="1" applyAlignment="1">
      <alignment vertical="center"/>
      <protection/>
    </xf>
    <xf numFmtId="2" fontId="1" fillId="33" borderId="41" xfId="44" applyNumberFormat="1" applyFont="1" applyFill="1" applyBorder="1" applyAlignment="1">
      <alignment vertical="center"/>
      <protection/>
    </xf>
    <xf numFmtId="164" fontId="1" fillId="34" borderId="129" xfId="44" applyNumberFormat="1" applyFont="1" applyFill="1" applyBorder="1" applyAlignment="1">
      <alignment vertical="center"/>
      <protection/>
    </xf>
    <xf numFmtId="164" fontId="1" fillId="34" borderId="88" xfId="44" applyNumberFormat="1" applyFont="1" applyFill="1" applyBorder="1" applyAlignment="1">
      <alignment vertical="center"/>
      <protection/>
    </xf>
    <xf numFmtId="164" fontId="1" fillId="34" borderId="90" xfId="44" applyNumberFormat="1" applyFont="1" applyFill="1" applyBorder="1" applyAlignment="1">
      <alignment vertical="center"/>
      <protection/>
    </xf>
    <xf numFmtId="2" fontId="1" fillId="0" borderId="130" xfId="44" applyNumberFormat="1" applyFont="1" applyFill="1" applyBorder="1" applyAlignment="1">
      <alignment vertical="center"/>
      <protection/>
    </xf>
    <xf numFmtId="2" fontId="1" fillId="34" borderId="110" xfId="44" applyNumberFormat="1" applyFont="1" applyFill="1" applyBorder="1" applyAlignment="1">
      <alignment vertical="center"/>
      <protection/>
    </xf>
    <xf numFmtId="2" fontId="1" fillId="34" borderId="22" xfId="44" applyNumberFormat="1" applyFont="1" applyFill="1" applyBorder="1" applyAlignment="1">
      <alignment vertical="center"/>
      <protection/>
    </xf>
    <xf numFmtId="2" fontId="1" fillId="34" borderId="37" xfId="44" applyNumberFormat="1" applyFont="1" applyFill="1" applyBorder="1" applyAlignment="1">
      <alignment vertical="center"/>
      <protection/>
    </xf>
    <xf numFmtId="2" fontId="1" fillId="34" borderId="131" xfId="44" applyNumberFormat="1" applyFont="1" applyFill="1" applyBorder="1" applyAlignment="1">
      <alignment vertical="center"/>
      <protection/>
    </xf>
    <xf numFmtId="2" fontId="1" fillId="34" borderId="132" xfId="44" applyNumberFormat="1" applyFont="1" applyFill="1" applyBorder="1" applyAlignment="1">
      <alignment vertical="center"/>
      <protection/>
    </xf>
    <xf numFmtId="2" fontId="1" fillId="34" borderId="133" xfId="44" applyNumberFormat="1" applyFont="1" applyFill="1" applyBorder="1" applyAlignment="1">
      <alignment vertical="center"/>
      <protection/>
    </xf>
    <xf numFmtId="2" fontId="1" fillId="0" borderId="62" xfId="44" applyNumberFormat="1" applyFont="1" applyFill="1" applyBorder="1" applyAlignment="1">
      <alignment vertical="center"/>
      <protection/>
    </xf>
    <xf numFmtId="49" fontId="3" fillId="0" borderId="50" xfId="44" applyNumberFormat="1" applyFont="1" applyBorder="1" applyAlignment="1">
      <alignment horizontal="center" vertical="center"/>
      <protection/>
    </xf>
    <xf numFmtId="49" fontId="1" fillId="0" borderId="12" xfId="44" applyNumberFormat="1" applyFont="1" applyBorder="1" applyAlignment="1">
      <alignment horizontal="center" vertical="center"/>
      <protection/>
    </xf>
    <xf numFmtId="49" fontId="1" fillId="33" borderId="46" xfId="44" applyNumberFormat="1" applyFont="1" applyFill="1" applyBorder="1" applyAlignment="1">
      <alignment horizontal="center" vertical="center"/>
      <protection/>
    </xf>
    <xf numFmtId="49" fontId="1" fillId="33" borderId="50" xfId="44" applyNumberFormat="1" applyFont="1" applyFill="1" applyBorder="1" applyAlignment="1">
      <alignment horizontal="center" vertical="center"/>
      <protection/>
    </xf>
    <xf numFmtId="49" fontId="1" fillId="0" borderId="46" xfId="44" applyNumberFormat="1" applyFont="1" applyFill="1" applyBorder="1" applyAlignment="1">
      <alignment horizontal="center" vertical="center"/>
      <protection/>
    </xf>
    <xf numFmtId="49" fontId="1" fillId="0" borderId="57" xfId="44" applyNumberFormat="1" applyFont="1" applyFill="1" applyBorder="1" applyAlignment="1">
      <alignment horizontal="center" vertical="center"/>
      <protection/>
    </xf>
    <xf numFmtId="49" fontId="1" fillId="33" borderId="67" xfId="44" applyNumberFormat="1" applyFont="1" applyFill="1" applyBorder="1" applyAlignment="1">
      <alignment horizontal="center" vertical="center"/>
      <protection/>
    </xf>
    <xf numFmtId="49" fontId="1" fillId="33" borderId="57" xfId="44" applyNumberFormat="1" applyFont="1" applyFill="1" applyBorder="1" applyAlignment="1">
      <alignment horizontal="center" vertical="center"/>
      <protection/>
    </xf>
    <xf numFmtId="49" fontId="1" fillId="0" borderId="67" xfId="44" applyNumberFormat="1" applyFont="1" applyFill="1" applyBorder="1" applyAlignment="1">
      <alignment horizontal="center" vertical="center"/>
      <protection/>
    </xf>
    <xf numFmtId="49" fontId="1" fillId="0" borderId="50" xfId="44" applyNumberFormat="1" applyFont="1" applyFill="1" applyBorder="1" applyAlignment="1">
      <alignment horizontal="center" vertical="center"/>
      <protection/>
    </xf>
    <xf numFmtId="49" fontId="1" fillId="33" borderId="134" xfId="44" applyNumberFormat="1" applyFont="1" applyFill="1" applyBorder="1" applyAlignment="1">
      <alignment horizontal="center" vertical="center"/>
      <protection/>
    </xf>
    <xf numFmtId="49" fontId="1" fillId="33" borderId="135" xfId="44" applyNumberFormat="1" applyFont="1" applyFill="1" applyBorder="1" applyAlignment="1">
      <alignment horizontal="center" vertical="center"/>
      <protection/>
    </xf>
    <xf numFmtId="49" fontId="1" fillId="33" borderId="136" xfId="44" applyNumberFormat="1" applyFont="1" applyFill="1" applyBorder="1" applyAlignment="1">
      <alignment horizontal="center" vertical="center"/>
      <protection/>
    </xf>
    <xf numFmtId="49" fontId="1" fillId="0" borderId="134" xfId="44" applyNumberFormat="1" applyFont="1" applyFill="1" applyBorder="1" applyAlignment="1">
      <alignment horizontal="center" vertical="center"/>
      <protection/>
    </xf>
    <xf numFmtId="49" fontId="1" fillId="0" borderId="135" xfId="44" applyNumberFormat="1" applyFont="1" applyFill="1" applyBorder="1" applyAlignment="1">
      <alignment horizontal="center" vertical="center"/>
      <protection/>
    </xf>
    <xf numFmtId="49" fontId="1" fillId="0" borderId="136" xfId="44" applyNumberFormat="1" applyFont="1" applyFill="1" applyBorder="1" applyAlignment="1">
      <alignment horizontal="center" vertical="center"/>
      <protection/>
    </xf>
    <xf numFmtId="49" fontId="1" fillId="33" borderId="137" xfId="44" applyNumberFormat="1" applyFont="1" applyFill="1" applyBorder="1" applyAlignment="1">
      <alignment horizontal="center" vertical="center"/>
      <protection/>
    </xf>
    <xf numFmtId="49" fontId="1" fillId="34" borderId="46" xfId="44" applyNumberFormat="1" applyFont="1" applyFill="1" applyBorder="1" applyAlignment="1">
      <alignment horizontal="center" vertical="center"/>
      <protection/>
    </xf>
    <xf numFmtId="49" fontId="1" fillId="34" borderId="67" xfId="44" applyNumberFormat="1" applyFont="1" applyFill="1" applyBorder="1" applyAlignment="1">
      <alignment horizontal="center" vertical="center"/>
      <protection/>
    </xf>
    <xf numFmtId="49" fontId="1" fillId="0" borderId="62" xfId="44" applyNumberFormat="1" applyFont="1" applyFill="1" applyBorder="1" applyAlignment="1">
      <alignment horizontal="center" vertical="center"/>
      <protection/>
    </xf>
    <xf numFmtId="164" fontId="1" fillId="34" borderId="28" xfId="44" applyNumberFormat="1" applyFill="1" applyBorder="1" applyAlignment="1">
      <alignment vertical="center"/>
      <protection/>
    </xf>
    <xf numFmtId="2" fontId="1" fillId="33" borderId="63" xfId="44" applyNumberFormat="1" applyFill="1" applyBorder="1" applyAlignment="1">
      <alignment vertical="center"/>
      <protection/>
    </xf>
    <xf numFmtId="2" fontId="1" fillId="0" borderId="63" xfId="44" applyNumberFormat="1" applyBorder="1" applyAlignment="1">
      <alignment vertical="center"/>
      <protection/>
    </xf>
    <xf numFmtId="164" fontId="1" fillId="0" borderId="59" xfId="44" applyNumberFormat="1" applyFill="1" applyBorder="1" applyAlignment="1">
      <alignment vertical="center"/>
      <protection/>
    </xf>
    <xf numFmtId="164" fontId="1" fillId="34" borderId="138" xfId="44" applyNumberFormat="1" applyFill="1" applyBorder="1" applyAlignment="1">
      <alignment vertical="center"/>
      <protection/>
    </xf>
    <xf numFmtId="2" fontId="1" fillId="0" borderId="59" xfId="44" applyNumberFormat="1" applyBorder="1" applyAlignment="1">
      <alignment vertical="center"/>
      <protection/>
    </xf>
    <xf numFmtId="164" fontId="1" fillId="34" borderId="86" xfId="44" applyNumberFormat="1" applyFill="1" applyBorder="1" applyAlignment="1">
      <alignment vertical="center"/>
      <protection/>
    </xf>
    <xf numFmtId="164" fontId="1" fillId="34" borderId="139" xfId="44" applyNumberFormat="1" applyFill="1" applyBorder="1" applyAlignment="1">
      <alignment vertical="center"/>
      <protection/>
    </xf>
    <xf numFmtId="2" fontId="1" fillId="33" borderId="86" xfId="44" applyNumberFormat="1" applyFill="1" applyBorder="1" applyAlignment="1">
      <alignment vertical="center"/>
      <protection/>
    </xf>
    <xf numFmtId="164" fontId="1" fillId="34" borderId="120" xfId="44" applyNumberFormat="1" applyFill="1" applyBorder="1" applyAlignment="1">
      <alignment vertical="center"/>
      <protection/>
    </xf>
    <xf numFmtId="164" fontId="1" fillId="34" borderId="140" xfId="44" applyNumberFormat="1" applyFill="1" applyBorder="1" applyAlignment="1">
      <alignment vertical="center"/>
      <protection/>
    </xf>
    <xf numFmtId="2" fontId="1" fillId="33" borderId="120" xfId="44" applyNumberFormat="1" applyFill="1" applyBorder="1" applyAlignment="1">
      <alignment vertical="center"/>
      <protection/>
    </xf>
    <xf numFmtId="164" fontId="1" fillId="0" borderId="138" xfId="44" applyNumberFormat="1" applyFill="1" applyBorder="1" applyAlignment="1">
      <alignment vertical="center"/>
      <protection/>
    </xf>
    <xf numFmtId="2" fontId="1" fillId="0" borderId="59" xfId="44" applyNumberFormat="1" applyFill="1" applyBorder="1" applyAlignment="1">
      <alignment vertical="center"/>
      <protection/>
    </xf>
    <xf numFmtId="2" fontId="1" fillId="0" borderId="63" xfId="44" applyNumberFormat="1" applyFill="1" applyBorder="1" applyAlignment="1">
      <alignment vertical="center"/>
      <protection/>
    </xf>
    <xf numFmtId="2" fontId="1" fillId="0" borderId="48" xfId="44" applyNumberFormat="1" applyFill="1" applyBorder="1" applyAlignment="1">
      <alignment vertical="center"/>
      <protection/>
    </xf>
    <xf numFmtId="2" fontId="1" fillId="33" borderId="59" xfId="44" applyNumberFormat="1" applyFill="1" applyBorder="1" applyAlignment="1">
      <alignment vertical="center"/>
      <protection/>
    </xf>
    <xf numFmtId="164" fontId="1" fillId="0" borderId="87" xfId="44" applyNumberFormat="1" applyFill="1" applyBorder="1" applyAlignment="1">
      <alignment vertical="center"/>
      <protection/>
    </xf>
    <xf numFmtId="164" fontId="1" fillId="0" borderId="139" xfId="44" applyNumberFormat="1" applyFill="1" applyBorder="1" applyAlignment="1">
      <alignment vertical="center"/>
      <protection/>
    </xf>
    <xf numFmtId="2" fontId="1" fillId="0" borderId="86" xfId="44" applyNumberFormat="1" applyFill="1" applyBorder="1" applyAlignment="1">
      <alignment vertical="center"/>
      <protection/>
    </xf>
    <xf numFmtId="164" fontId="1" fillId="0" borderId="88" xfId="44" applyNumberFormat="1" applyFill="1" applyBorder="1" applyAlignment="1">
      <alignment vertical="center"/>
      <protection/>
    </xf>
    <xf numFmtId="164" fontId="1" fillId="0" borderId="140" xfId="44" applyNumberFormat="1" applyFill="1" applyBorder="1" applyAlignment="1">
      <alignment vertical="center"/>
      <protection/>
    </xf>
    <xf numFmtId="2" fontId="1" fillId="0" borderId="120" xfId="44" applyNumberFormat="1" applyFill="1" applyBorder="1" applyAlignment="1">
      <alignment vertical="center"/>
      <protection/>
    </xf>
    <xf numFmtId="2" fontId="1" fillId="0" borderId="141" xfId="44" applyNumberFormat="1" applyFont="1" applyFill="1" applyBorder="1" applyAlignment="1">
      <alignment vertical="center"/>
      <protection/>
    </xf>
    <xf numFmtId="2" fontId="1" fillId="0" borderId="126" xfId="44" applyNumberFormat="1" applyFont="1" applyFill="1" applyBorder="1" applyAlignment="1">
      <alignment vertical="center"/>
      <protection/>
    </xf>
    <xf numFmtId="2" fontId="1" fillId="0" borderId="142" xfId="44" applyNumberFormat="1" applyFont="1" applyFill="1" applyBorder="1" applyAlignment="1">
      <alignment vertical="center"/>
      <protection/>
    </xf>
    <xf numFmtId="49" fontId="1" fillId="34" borderId="24" xfId="44" applyNumberFormat="1" applyFont="1" applyFill="1" applyBorder="1" applyAlignment="1">
      <alignment horizontal="center" vertical="center"/>
      <protection/>
    </xf>
    <xf numFmtId="49" fontId="1" fillId="34" borderId="50" xfId="44" applyNumberFormat="1" applyFont="1" applyFill="1" applyBorder="1" applyAlignment="1">
      <alignment horizontal="center" vertical="center"/>
      <protection/>
    </xf>
    <xf numFmtId="164" fontId="1" fillId="34" borderId="25" xfId="44" applyNumberFormat="1" applyFill="1" applyBorder="1" applyAlignment="1">
      <alignment vertical="center"/>
      <protection/>
    </xf>
    <xf numFmtId="2" fontId="1" fillId="33" borderId="48" xfId="44" applyNumberFormat="1" applyFill="1" applyBorder="1" applyAlignment="1">
      <alignment vertical="center"/>
      <protection/>
    </xf>
    <xf numFmtId="49" fontId="1" fillId="34" borderId="40" xfId="44" applyNumberFormat="1" applyFont="1" applyFill="1" applyBorder="1" applyAlignment="1">
      <alignment horizontal="center" vertical="center"/>
      <protection/>
    </xf>
    <xf numFmtId="49" fontId="1" fillId="34" borderId="62" xfId="44" applyNumberFormat="1" applyFont="1" applyFill="1" applyBorder="1" applyAlignment="1">
      <alignment horizontal="center" vertical="center"/>
      <protection/>
    </xf>
    <xf numFmtId="164" fontId="1" fillId="34" borderId="59" xfId="44" applyNumberFormat="1" applyFill="1" applyBorder="1" applyAlignment="1">
      <alignment vertical="center"/>
      <protection/>
    </xf>
    <xf numFmtId="0" fontId="1" fillId="0" borderId="86" xfId="44" applyFill="1" applyBorder="1" applyAlignment="1">
      <alignment vertical="center"/>
      <protection/>
    </xf>
    <xf numFmtId="49" fontId="1" fillId="0" borderId="87" xfId="44" applyNumberFormat="1" applyFont="1" applyFill="1" applyBorder="1" applyAlignment="1">
      <alignment horizontal="center" vertical="center"/>
      <protection/>
    </xf>
    <xf numFmtId="49" fontId="1" fillId="0" borderId="143" xfId="44" applyNumberFormat="1" applyFont="1" applyFill="1" applyBorder="1" applyAlignment="1">
      <alignment horizontal="center" vertical="center"/>
      <protection/>
    </xf>
    <xf numFmtId="164" fontId="1" fillId="0" borderId="86" xfId="44" applyNumberFormat="1" applyFill="1" applyBorder="1" applyAlignment="1">
      <alignment vertical="center"/>
      <protection/>
    </xf>
    <xf numFmtId="0" fontId="1" fillId="0" borderId="120" xfId="44" applyFill="1" applyBorder="1" applyAlignment="1">
      <alignment vertical="center"/>
      <protection/>
    </xf>
    <xf numFmtId="49" fontId="1" fillId="0" borderId="88" xfId="44" applyNumberFormat="1" applyFont="1" applyFill="1" applyBorder="1" applyAlignment="1">
      <alignment horizontal="center" vertical="center"/>
      <protection/>
    </xf>
    <xf numFmtId="49" fontId="1" fillId="0" borderId="144" xfId="44" applyNumberFormat="1" applyFont="1" applyFill="1" applyBorder="1" applyAlignment="1">
      <alignment horizontal="center" vertical="center"/>
      <protection/>
    </xf>
    <xf numFmtId="164" fontId="1" fillId="0" borderId="120" xfId="44" applyNumberFormat="1" applyFill="1" applyBorder="1" applyAlignment="1">
      <alignment vertical="center"/>
      <protection/>
    </xf>
    <xf numFmtId="0" fontId="2" fillId="0" borderId="0" xfId="44" applyFont="1" applyFill="1" applyAlignment="1">
      <alignment vertical="center"/>
      <protection/>
    </xf>
    <xf numFmtId="0" fontId="1" fillId="0" borderId="0" xfId="44" applyFont="1" applyAlignment="1">
      <alignment vertical="center"/>
      <protection/>
    </xf>
    <xf numFmtId="164" fontId="2" fillId="0" borderId="145" xfId="44" applyNumberFormat="1" applyFont="1" applyFill="1" applyBorder="1" applyAlignment="1">
      <alignment vertical="center"/>
      <protection/>
    </xf>
    <xf numFmtId="164" fontId="2" fillId="0" borderId="146" xfId="44" applyNumberFormat="1" applyFont="1" applyFill="1" applyBorder="1" applyAlignment="1">
      <alignment vertical="center"/>
      <protection/>
    </xf>
    <xf numFmtId="164" fontId="2" fillId="0" borderId="126" xfId="44" applyNumberFormat="1" applyFont="1" applyFill="1" applyBorder="1" applyAlignment="1">
      <alignment vertical="center"/>
      <protection/>
    </xf>
    <xf numFmtId="164" fontId="2" fillId="0" borderId="147" xfId="44" applyNumberFormat="1" applyFont="1" applyFill="1" applyBorder="1" applyAlignment="1">
      <alignment vertical="center"/>
      <protection/>
    </xf>
    <xf numFmtId="49" fontId="2" fillId="0" borderId="148" xfId="44" applyNumberFormat="1" applyFont="1" applyBorder="1" applyAlignment="1">
      <alignment vertical="center"/>
      <protection/>
    </xf>
    <xf numFmtId="49" fontId="2" fillId="0" borderId="149" xfId="44" applyNumberFormat="1" applyFont="1" applyBorder="1" applyAlignment="1">
      <alignment vertical="center"/>
      <protection/>
    </xf>
    <xf numFmtId="49" fontId="2" fillId="0" borderId="150" xfId="44" applyNumberFormat="1" applyFont="1" applyBorder="1" applyAlignment="1">
      <alignment vertical="center"/>
      <protection/>
    </xf>
    <xf numFmtId="0" fontId="1" fillId="0" borderId="148" xfId="44" applyBorder="1" applyAlignment="1">
      <alignment horizontal="center" vertical="center"/>
      <protection/>
    </xf>
    <xf numFmtId="0" fontId="14" fillId="0" borderId="24" xfId="52" applyFont="1" applyFill="1" applyBorder="1" applyAlignment="1">
      <alignment horizontal="center" vertical="center"/>
      <protection/>
    </xf>
    <xf numFmtId="164" fontId="2" fillId="0" borderId="151" xfId="44" applyNumberFormat="1" applyFont="1" applyFill="1" applyBorder="1" applyAlignment="1">
      <alignment vertical="center"/>
      <protection/>
    </xf>
    <xf numFmtId="164" fontId="2" fillId="0" borderId="78" xfId="44" applyNumberFormat="1" applyFont="1" applyFill="1" applyBorder="1" applyAlignment="1">
      <alignment vertical="center"/>
      <protection/>
    </xf>
    <xf numFmtId="0" fontId="2" fillId="0" borderId="105" xfId="44" applyFont="1" applyBorder="1" applyAlignment="1">
      <alignment horizontal="right" vertical="center"/>
      <protection/>
    </xf>
    <xf numFmtId="0" fontId="2" fillId="0" borderId="85" xfId="44" applyFont="1" applyBorder="1" applyAlignment="1">
      <alignment horizontal="right" vertical="center"/>
      <protection/>
    </xf>
    <xf numFmtId="3" fontId="2" fillId="0" borderId="152" xfId="44" applyNumberFormat="1" applyFont="1" applyFill="1" applyBorder="1" applyAlignment="1">
      <alignment vertical="center"/>
      <protection/>
    </xf>
    <xf numFmtId="3" fontId="2" fillId="0" borderId="153" xfId="44" applyNumberFormat="1" applyFont="1" applyFill="1" applyBorder="1" applyAlignment="1">
      <alignment vertical="center"/>
      <protection/>
    </xf>
    <xf numFmtId="3" fontId="2" fillId="0" borderId="154" xfId="44" applyNumberFormat="1" applyFont="1" applyFill="1" applyBorder="1" applyAlignment="1">
      <alignment vertical="center"/>
      <protection/>
    </xf>
    <xf numFmtId="3" fontId="2" fillId="0" borderId="152" xfId="44" applyNumberFormat="1" applyFont="1" applyFill="1" applyBorder="1" applyAlignment="1">
      <alignment horizontal="right"/>
      <protection/>
    </xf>
    <xf numFmtId="3" fontId="2" fillId="0" borderId="153" xfId="44" applyNumberFormat="1" applyFont="1" applyFill="1" applyBorder="1" applyAlignment="1">
      <alignment horizontal="right"/>
      <protection/>
    </xf>
    <xf numFmtId="3" fontId="2" fillId="0" borderId="154" xfId="44" applyNumberFormat="1" applyFont="1" applyFill="1" applyBorder="1" applyAlignment="1">
      <alignment horizontal="right"/>
      <protection/>
    </xf>
    <xf numFmtId="3" fontId="2" fillId="0" borderId="152" xfId="44" applyNumberFormat="1" applyFont="1" applyBorder="1">
      <alignment/>
      <protection/>
    </xf>
    <xf numFmtId="3" fontId="2" fillId="0" borderId="153" xfId="44" applyNumberFormat="1" applyFont="1" applyBorder="1">
      <alignment/>
      <protection/>
    </xf>
    <xf numFmtId="0" fontId="2" fillId="0" borderId="155" xfId="44" applyFont="1" applyBorder="1" applyAlignment="1">
      <alignment vertical="center"/>
      <protection/>
    </xf>
    <xf numFmtId="0" fontId="1" fillId="0" borderId="86" xfId="44" applyFont="1" applyFill="1" applyBorder="1" applyAlignment="1">
      <alignment vertical="center"/>
      <protection/>
    </xf>
    <xf numFmtId="49" fontId="1" fillId="0" borderId="0" xfId="44" applyNumberFormat="1" applyFill="1" applyAlignment="1">
      <alignment horizontal="left" indent="1"/>
      <protection/>
    </xf>
    <xf numFmtId="2" fontId="1" fillId="33" borderId="60" xfId="44" applyNumberFormat="1" applyFont="1" applyFill="1" applyBorder="1" applyAlignment="1">
      <alignment vertical="center"/>
      <protection/>
    </xf>
    <xf numFmtId="2" fontId="1" fillId="33" borderId="16" xfId="44" applyNumberFormat="1" applyFont="1" applyFill="1" applyBorder="1" applyAlignment="1">
      <alignment vertical="center"/>
      <protection/>
    </xf>
    <xf numFmtId="2" fontId="1" fillId="33" borderId="61" xfId="44" applyNumberFormat="1" applyFont="1" applyFill="1" applyBorder="1" applyAlignment="1">
      <alignment vertical="center"/>
      <protection/>
    </xf>
    <xf numFmtId="2" fontId="1" fillId="33" borderId="64" xfId="44" applyNumberFormat="1" applyFont="1" applyFill="1" applyBorder="1" applyAlignment="1">
      <alignment vertical="center"/>
      <protection/>
    </xf>
    <xf numFmtId="2" fontId="1" fillId="33" borderId="19" xfId="44" applyNumberFormat="1" applyFont="1" applyFill="1" applyBorder="1" applyAlignment="1">
      <alignment vertical="center"/>
      <protection/>
    </xf>
    <xf numFmtId="2" fontId="1" fillId="33" borderId="65" xfId="44" applyNumberFormat="1" applyFont="1" applyFill="1" applyBorder="1" applyAlignment="1">
      <alignment vertical="center"/>
      <protection/>
    </xf>
    <xf numFmtId="2" fontId="1" fillId="33" borderId="69" xfId="44" applyNumberFormat="1" applyFont="1" applyFill="1" applyBorder="1" applyAlignment="1">
      <alignment vertical="center"/>
      <protection/>
    </xf>
    <xf numFmtId="2" fontId="1" fillId="33" borderId="18" xfId="44" applyNumberFormat="1" applyFont="1" applyFill="1" applyBorder="1" applyAlignment="1">
      <alignment vertical="center"/>
      <protection/>
    </xf>
    <xf numFmtId="2" fontId="1" fillId="33" borderId="75" xfId="44" applyNumberFormat="1" applyFont="1" applyFill="1" applyBorder="1" applyAlignment="1">
      <alignment vertical="center"/>
      <protection/>
    </xf>
    <xf numFmtId="2" fontId="1" fillId="0" borderId="156" xfId="44" applyNumberFormat="1" applyFont="1" applyFill="1" applyBorder="1" applyAlignment="1">
      <alignment vertical="center"/>
      <protection/>
    </xf>
    <xf numFmtId="2" fontId="1" fillId="0" borderId="21" xfId="44" applyNumberFormat="1" applyFont="1" applyFill="1" applyBorder="1" applyAlignment="1">
      <alignment vertical="center"/>
      <protection/>
    </xf>
    <xf numFmtId="2" fontId="1" fillId="0" borderId="82" xfId="44" applyNumberFormat="1" applyFont="1" applyFill="1" applyBorder="1" applyAlignment="1">
      <alignment vertical="center"/>
      <protection/>
    </xf>
    <xf numFmtId="2" fontId="1" fillId="0" borderId="64" xfId="44" applyNumberFormat="1" applyFont="1" applyFill="1" applyBorder="1" applyAlignment="1">
      <alignment vertical="center"/>
      <protection/>
    </xf>
    <xf numFmtId="2" fontId="1" fillId="0" borderId="19" xfId="44" applyNumberFormat="1" applyFont="1" applyFill="1" applyBorder="1" applyAlignment="1">
      <alignment vertical="center"/>
      <protection/>
    </xf>
    <xf numFmtId="2" fontId="1" fillId="0" borderId="65" xfId="44" applyNumberFormat="1" applyFont="1" applyFill="1" applyBorder="1" applyAlignment="1">
      <alignment vertical="center"/>
      <protection/>
    </xf>
    <xf numFmtId="2" fontId="1" fillId="0" borderId="73" xfId="44" applyNumberFormat="1" applyFont="1" applyFill="1" applyBorder="1" applyAlignment="1">
      <alignment vertical="center"/>
      <protection/>
    </xf>
    <xf numFmtId="2" fontId="1" fillId="0" borderId="17" xfId="44" applyNumberFormat="1" applyFont="1" applyFill="1" applyBorder="1" applyAlignment="1">
      <alignment vertical="center"/>
      <protection/>
    </xf>
    <xf numFmtId="2" fontId="1" fillId="0" borderId="74" xfId="44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66" fillId="0" borderId="0" xfId="0" applyFont="1" applyAlignment="1">
      <alignment vertical="top"/>
    </xf>
    <xf numFmtId="0" fontId="66" fillId="0" borderId="0" xfId="0" applyFont="1" applyAlignment="1">
      <alignment vertical="top"/>
    </xf>
    <xf numFmtId="4" fontId="66" fillId="0" borderId="0" xfId="0" applyNumberFormat="1" applyFont="1" applyAlignment="1">
      <alignment vertical="top"/>
    </xf>
    <xf numFmtId="0" fontId="66" fillId="0" borderId="0" xfId="0" applyFont="1" applyAlignment="1">
      <alignment horizontal="center" vertical="top"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vertical="top"/>
    </xf>
    <xf numFmtId="0" fontId="66" fillId="0" borderId="0" xfId="0" applyFont="1" applyAlignment="1">
      <alignment horizontal="right" vertical="top"/>
    </xf>
    <xf numFmtId="0" fontId="68" fillId="0" borderId="19" xfId="0" applyFont="1" applyFill="1" applyBorder="1" applyAlignment="1">
      <alignment horizontal="right" vertical="top" wrapText="1"/>
    </xf>
    <xf numFmtId="9" fontId="68" fillId="0" borderId="19" xfId="0" applyNumberFormat="1" applyFont="1" applyFill="1" applyBorder="1" applyAlignment="1">
      <alignment horizontal="right" vertical="top" wrapText="1"/>
    </xf>
    <xf numFmtId="0" fontId="11" fillId="33" borderId="19" xfId="52" applyFont="1" applyFill="1" applyBorder="1">
      <alignment/>
      <protection/>
    </xf>
    <xf numFmtId="3" fontId="14" fillId="33" borderId="19" xfId="52" applyNumberFormat="1" applyFont="1" applyFill="1" applyBorder="1" applyAlignment="1">
      <alignment horizontal="right" vertical="center"/>
      <protection/>
    </xf>
    <xf numFmtId="0" fontId="10" fillId="33" borderId="19" xfId="52" applyFont="1" applyFill="1" applyBorder="1">
      <alignment/>
      <protection/>
    </xf>
    <xf numFmtId="0" fontId="0" fillId="33" borderId="19" xfId="0" applyFill="1" applyBorder="1" applyAlignment="1">
      <alignment/>
    </xf>
    <xf numFmtId="3" fontId="14" fillId="33" borderId="19" xfId="52" applyNumberFormat="1" applyFont="1" applyFill="1" applyBorder="1" applyAlignment="1">
      <alignment horizontal="right" vertical="center" wrapText="1"/>
      <protection/>
    </xf>
    <xf numFmtId="0" fontId="10" fillId="33" borderId="19" xfId="52" applyFont="1" applyFill="1" applyBorder="1" applyAlignment="1">
      <alignment vertical="top"/>
      <protection/>
    </xf>
    <xf numFmtId="0" fontId="14" fillId="0" borderId="21" xfId="52" applyFont="1" applyFill="1" applyBorder="1" applyAlignment="1">
      <alignment horizontal="left" wrapText="1" indent="1"/>
      <protection/>
    </xf>
    <xf numFmtId="3" fontId="14" fillId="0" borderId="21" xfId="52" applyNumberFormat="1" applyFont="1" applyFill="1" applyBorder="1" applyAlignment="1">
      <alignment horizontal="right" vertical="center"/>
      <protection/>
    </xf>
    <xf numFmtId="0" fontId="11" fillId="33" borderId="21" xfId="52" applyFont="1" applyFill="1" applyBorder="1">
      <alignment/>
      <protection/>
    </xf>
    <xf numFmtId="3" fontId="14" fillId="33" borderId="21" xfId="52" applyNumberFormat="1" applyFont="1" applyFill="1" applyBorder="1" applyAlignment="1">
      <alignment horizontal="right" vertical="center"/>
      <protection/>
    </xf>
    <xf numFmtId="0" fontId="68" fillId="0" borderId="21" xfId="0" applyFont="1" applyFill="1" applyBorder="1" applyAlignment="1">
      <alignment horizontal="right" vertical="top" wrapText="1"/>
    </xf>
    <xf numFmtId="9" fontId="68" fillId="0" borderId="21" xfId="0" applyNumberFormat="1" applyFont="1" applyFill="1" applyBorder="1" applyAlignment="1">
      <alignment horizontal="right" vertical="top" wrapText="1"/>
    </xf>
    <xf numFmtId="0" fontId="69" fillId="0" borderId="19" xfId="0" applyFont="1" applyBorder="1" applyAlignment="1">
      <alignment horizontal="center" vertical="center" wrapText="1"/>
    </xf>
    <xf numFmtId="0" fontId="14" fillId="0" borderId="19" xfId="52" applyNumberFormat="1" applyFont="1" applyFill="1" applyBorder="1" applyAlignment="1">
      <alignment horizontal="center" vertical="center" wrapText="1"/>
      <protection/>
    </xf>
    <xf numFmtId="1" fontId="68" fillId="0" borderId="19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3" fontId="14" fillId="33" borderId="21" xfId="52" applyNumberFormat="1" applyFont="1" applyFill="1" applyBorder="1" applyAlignment="1">
      <alignment horizontal="right" vertical="center" wrapText="1"/>
      <protection/>
    </xf>
    <xf numFmtId="0" fontId="10" fillId="33" borderId="18" xfId="52" applyFont="1" applyFill="1" applyBorder="1">
      <alignment/>
      <protection/>
    </xf>
    <xf numFmtId="3" fontId="14" fillId="33" borderId="18" xfId="52" applyNumberFormat="1" applyFont="1" applyFill="1" applyBorder="1" applyAlignment="1">
      <alignment horizontal="right" vertical="center"/>
      <protection/>
    </xf>
    <xf numFmtId="0" fontId="68" fillId="0" borderId="18" xfId="0" applyFont="1" applyFill="1" applyBorder="1" applyAlignment="1">
      <alignment horizontal="right" vertical="top" wrapText="1"/>
    </xf>
    <xf numFmtId="9" fontId="68" fillId="0" borderId="18" xfId="0" applyNumberFormat="1" applyFont="1" applyFill="1" applyBorder="1" applyAlignment="1">
      <alignment horizontal="right" vertical="top" wrapText="1"/>
    </xf>
    <xf numFmtId="0" fontId="0" fillId="33" borderId="17" xfId="0" applyFill="1" applyBorder="1" applyAlignment="1">
      <alignment/>
    </xf>
    <xf numFmtId="3" fontId="14" fillId="33" borderId="17" xfId="52" applyNumberFormat="1" applyFont="1" applyFill="1" applyBorder="1" applyAlignment="1">
      <alignment horizontal="right" vertical="center" wrapText="1"/>
      <protection/>
    </xf>
    <xf numFmtId="0" fontId="11" fillId="33" borderId="17" xfId="52" applyFont="1" applyFill="1" applyBorder="1" applyAlignment="1">
      <alignment vertical="top"/>
      <protection/>
    </xf>
    <xf numFmtId="0" fontId="68" fillId="0" borderId="17" xfId="0" applyFont="1" applyFill="1" applyBorder="1" applyAlignment="1">
      <alignment horizontal="right" vertical="top" wrapText="1"/>
    </xf>
    <xf numFmtId="9" fontId="68" fillId="0" borderId="17" xfId="0" applyNumberFormat="1" applyFont="1" applyFill="1" applyBorder="1" applyAlignment="1">
      <alignment horizontal="right" vertical="top" wrapText="1"/>
    </xf>
    <xf numFmtId="0" fontId="10" fillId="33" borderId="16" xfId="52" applyFont="1" applyFill="1" applyBorder="1">
      <alignment/>
      <protection/>
    </xf>
    <xf numFmtId="3" fontId="14" fillId="33" borderId="16" xfId="52" applyNumberFormat="1" applyFont="1" applyFill="1" applyBorder="1" applyAlignment="1">
      <alignment horizontal="right" vertical="center" wrapText="1"/>
      <protection/>
    </xf>
    <xf numFmtId="0" fontId="68" fillId="0" borderId="16" xfId="0" applyFont="1" applyFill="1" applyBorder="1" applyAlignment="1">
      <alignment horizontal="right" vertical="top" wrapText="1"/>
    </xf>
    <xf numFmtId="9" fontId="68" fillId="0" borderId="16" xfId="0" applyNumberFormat="1" applyFont="1" applyFill="1" applyBorder="1" applyAlignment="1">
      <alignment horizontal="right" vertical="top" wrapText="1"/>
    </xf>
    <xf numFmtId="0" fontId="68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67" fillId="0" borderId="0" xfId="0" applyFont="1" applyAlignment="1">
      <alignment horizontal="center" vertical="center"/>
    </xf>
    <xf numFmtId="0" fontId="14" fillId="0" borderId="157" xfId="52" applyFont="1" applyFill="1" applyBorder="1" applyAlignment="1">
      <alignment horizontal="center" vertical="center"/>
      <protection/>
    </xf>
    <xf numFmtId="0" fontId="14" fillId="0" borderId="158" xfId="52" applyFont="1" applyFill="1" applyBorder="1" applyAlignment="1">
      <alignment horizontal="center" vertical="center"/>
      <protection/>
    </xf>
    <xf numFmtId="0" fontId="14" fillId="0" borderId="158" xfId="52" applyFont="1" applyFill="1" applyBorder="1" applyAlignment="1">
      <alignment horizontal="center" vertical="center" wrapText="1"/>
      <protection/>
    </xf>
    <xf numFmtId="0" fontId="14" fillId="0" borderId="158" xfId="52" applyNumberFormat="1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>
      <alignment horizontal="center" vertical="center"/>
      <protection/>
    </xf>
    <xf numFmtId="0" fontId="14" fillId="0" borderId="159" xfId="52" applyFont="1" applyFill="1" applyBorder="1" applyAlignment="1">
      <alignment horizontal="center" vertical="center"/>
      <protection/>
    </xf>
    <xf numFmtId="3" fontId="14" fillId="0" borderId="159" xfId="52" applyNumberFormat="1" applyFont="1" applyFill="1" applyBorder="1" applyAlignment="1">
      <alignment horizontal="right" vertical="center"/>
      <protection/>
    </xf>
    <xf numFmtId="0" fontId="14" fillId="0" borderId="159" xfId="52" applyFont="1" applyFill="1" applyBorder="1" applyAlignment="1">
      <alignment horizontal="right" vertical="center"/>
      <protection/>
    </xf>
    <xf numFmtId="0" fontId="14" fillId="0" borderId="160" xfId="52" applyFont="1" applyFill="1" applyBorder="1" applyAlignment="1">
      <alignment horizontal="center" vertical="center"/>
      <protection/>
    </xf>
    <xf numFmtId="0" fontId="0" fillId="0" borderId="161" xfId="52" applyFont="1" applyFill="1" applyBorder="1" applyAlignment="1">
      <alignment horizontal="center" vertical="center" wrapText="1"/>
      <protection/>
    </xf>
    <xf numFmtId="3" fontId="14" fillId="0" borderId="161" xfId="52" applyNumberFormat="1" applyFont="1" applyFill="1" applyBorder="1" applyAlignment="1">
      <alignment horizontal="right" vertical="center"/>
      <protection/>
    </xf>
    <xf numFmtId="0" fontId="14" fillId="0" borderId="161" xfId="52" applyFont="1" applyFill="1" applyBorder="1" applyAlignment="1">
      <alignment horizontal="right" vertical="center"/>
      <protection/>
    </xf>
    <xf numFmtId="0" fontId="14" fillId="0" borderId="162" xfId="52" applyFont="1" applyFill="1" applyBorder="1" applyAlignment="1">
      <alignment horizontal="center" vertical="center"/>
      <protection/>
    </xf>
    <xf numFmtId="0" fontId="14" fillId="0" borderId="159" xfId="52" applyFont="1" applyFill="1" applyBorder="1" applyAlignment="1">
      <alignment horizontal="center" vertical="center" wrapText="1"/>
      <protection/>
    </xf>
    <xf numFmtId="0" fontId="0" fillId="0" borderId="159" xfId="52" applyFont="1" applyFill="1" applyBorder="1" applyAlignment="1">
      <alignment horizontal="center" vertical="center" wrapText="1"/>
      <protection/>
    </xf>
    <xf numFmtId="0" fontId="14" fillId="0" borderId="161" xfId="52" applyFont="1" applyFill="1" applyBorder="1" applyAlignment="1">
      <alignment horizontal="center" vertical="center" wrapText="1"/>
      <protection/>
    </xf>
    <xf numFmtId="3" fontId="14" fillId="0" borderId="161" xfId="52" applyNumberFormat="1" applyFont="1" applyFill="1" applyBorder="1" applyAlignment="1">
      <alignment horizontal="right" vertical="center" wrapText="1"/>
      <protection/>
    </xf>
    <xf numFmtId="0" fontId="14" fillId="0" borderId="161" xfId="52" applyFont="1" applyFill="1" applyBorder="1" applyAlignment="1">
      <alignment horizontal="center" vertical="center"/>
      <protection/>
    </xf>
    <xf numFmtId="3" fontId="14" fillId="0" borderId="159" xfId="52" applyNumberFormat="1" applyFont="1" applyFill="1" applyBorder="1" applyAlignment="1">
      <alignment horizontal="right" vertical="center" wrapText="1"/>
      <protection/>
    </xf>
    <xf numFmtId="3" fontId="14" fillId="0" borderId="17" xfId="52" applyNumberFormat="1" applyFont="1" applyFill="1" applyBorder="1" applyAlignment="1">
      <alignment horizontal="right" vertical="center"/>
      <protection/>
    </xf>
    <xf numFmtId="0" fontId="0" fillId="0" borderId="17" xfId="52" applyFont="1" applyFill="1" applyBorder="1" applyAlignment="1">
      <alignment horizontal="center" vertical="center" wrapText="1"/>
      <protection/>
    </xf>
    <xf numFmtId="0" fontId="10" fillId="33" borderId="17" xfId="52" applyFont="1" applyFill="1" applyBorder="1">
      <alignment/>
      <protection/>
    </xf>
    <xf numFmtId="3" fontId="14" fillId="33" borderId="17" xfId="52" applyNumberFormat="1" applyFont="1" applyFill="1" applyBorder="1" applyAlignment="1">
      <alignment horizontal="right" vertical="center"/>
      <protection/>
    </xf>
    <xf numFmtId="0" fontId="7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44" applyFont="1" applyFill="1" applyBorder="1" applyAlignment="1">
      <alignment vertical="center"/>
      <protection/>
    </xf>
    <xf numFmtId="3" fontId="2" fillId="0" borderId="0" xfId="44" applyNumberFormat="1" applyFont="1" applyFill="1" applyBorder="1" applyAlignment="1">
      <alignment horizontal="right"/>
      <protection/>
    </xf>
    <xf numFmtId="3" fontId="2" fillId="0" borderId="0" xfId="44" applyNumberFormat="1" applyFont="1" applyFill="1" applyBorder="1">
      <alignment/>
      <protection/>
    </xf>
    <xf numFmtId="3" fontId="2" fillId="0" borderId="0" xfId="44" applyNumberFormat="1" applyFont="1" applyBorder="1">
      <alignment/>
      <protection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167" fontId="19" fillId="0" borderId="163" xfId="0" applyNumberFormat="1" applyFont="1" applyFill="1" applyBorder="1" applyAlignment="1" applyProtection="1">
      <alignment horizontal="left" vertical="center" wrapText="1"/>
      <protection/>
    </xf>
    <xf numFmtId="167" fontId="19" fillId="0" borderId="158" xfId="0" applyNumberFormat="1" applyFont="1" applyFill="1" applyBorder="1" applyAlignment="1" applyProtection="1">
      <alignment horizontal="left" vertical="center" wrapText="1"/>
      <protection/>
    </xf>
    <xf numFmtId="167" fontId="19" fillId="0" borderId="164" xfId="0" applyNumberFormat="1" applyFont="1" applyFill="1" applyBorder="1" applyAlignment="1" applyProtection="1">
      <alignment horizontal="left" vertical="center" wrapText="1"/>
      <protection/>
    </xf>
    <xf numFmtId="0" fontId="14" fillId="0" borderId="52" xfId="52" applyFont="1" applyFill="1" applyBorder="1" applyAlignment="1">
      <alignment horizontal="center" vertical="center" textRotation="90" wrapText="1"/>
      <protection/>
    </xf>
    <xf numFmtId="0" fontId="14" fillId="0" borderId="71" xfId="52" applyFont="1" applyFill="1" applyBorder="1" applyAlignment="1">
      <alignment horizontal="center" vertical="center" textRotation="90" wrapText="1"/>
      <protection/>
    </xf>
    <xf numFmtId="0" fontId="14" fillId="0" borderId="55" xfId="52" applyFont="1" applyFill="1" applyBorder="1" applyAlignment="1">
      <alignment horizontal="center" vertical="center" textRotation="90" wrapText="1"/>
      <protection/>
    </xf>
    <xf numFmtId="0" fontId="13" fillId="0" borderId="52" xfId="52" applyFont="1" applyFill="1" applyBorder="1" applyAlignment="1">
      <alignment horizontal="center" vertical="center"/>
      <protection/>
    </xf>
    <xf numFmtId="0" fontId="13" fillId="0" borderId="55" xfId="52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center" vertical="center" wrapText="1"/>
      <protection/>
    </xf>
    <xf numFmtId="0" fontId="13" fillId="0" borderId="18" xfId="52" applyFont="1" applyFill="1" applyBorder="1" applyAlignment="1">
      <alignment horizontal="center" vertical="center" wrapText="1"/>
      <protection/>
    </xf>
    <xf numFmtId="0" fontId="13" fillId="0" borderId="61" xfId="52" applyFont="1" applyFill="1" applyBorder="1" applyAlignment="1">
      <alignment horizontal="center" vertical="center" wrapText="1"/>
      <protection/>
    </xf>
    <xf numFmtId="0" fontId="13" fillId="0" borderId="75" xfId="52" applyFont="1" applyFill="1" applyBorder="1" applyAlignment="1">
      <alignment horizontal="center" vertical="center" wrapText="1"/>
      <protection/>
    </xf>
    <xf numFmtId="0" fontId="13" fillId="0" borderId="16" xfId="52" applyNumberFormat="1" applyFont="1" applyFill="1" applyBorder="1" applyAlignment="1">
      <alignment horizontal="center" vertical="center" wrapText="1"/>
      <protection/>
    </xf>
    <xf numFmtId="0" fontId="13" fillId="0" borderId="18" xfId="52" applyNumberFormat="1" applyFont="1" applyFill="1" applyBorder="1" applyAlignment="1">
      <alignment horizontal="center" vertical="center" wrapText="1"/>
      <protection/>
    </xf>
    <xf numFmtId="0" fontId="13" fillId="0" borderId="165" xfId="52" applyFont="1" applyFill="1" applyBorder="1" applyAlignment="1">
      <alignment horizontal="right" vertical="center"/>
      <protection/>
    </xf>
    <xf numFmtId="0" fontId="13" fillId="0" borderId="157" xfId="52" applyFont="1" applyFill="1" applyBorder="1" applyAlignment="1">
      <alignment horizontal="right" vertical="center"/>
      <protection/>
    </xf>
    <xf numFmtId="0" fontId="13" fillId="0" borderId="16" xfId="52" applyFont="1" applyFill="1" applyBorder="1" applyAlignment="1">
      <alignment horizontal="center" vertical="center"/>
      <protection/>
    </xf>
    <xf numFmtId="0" fontId="14" fillId="0" borderId="52" xfId="52" applyFont="1" applyFill="1" applyBorder="1" applyAlignment="1">
      <alignment horizontal="center" vertical="center" textRotation="90"/>
      <protection/>
    </xf>
    <xf numFmtId="0" fontId="14" fillId="0" borderId="71" xfId="52" applyFont="1" applyFill="1" applyBorder="1" applyAlignment="1">
      <alignment horizontal="center" vertical="center" textRotation="90"/>
      <protection/>
    </xf>
    <xf numFmtId="0" fontId="14" fillId="0" borderId="55" xfId="52" applyFont="1" applyFill="1" applyBorder="1" applyAlignment="1">
      <alignment horizontal="center" vertical="center" textRotation="90"/>
      <protection/>
    </xf>
    <xf numFmtId="0" fontId="14" fillId="0" borderId="21" xfId="52" applyFont="1" applyFill="1" applyBorder="1" applyAlignment="1">
      <alignment horizontal="center" vertical="center" textRotation="90" wrapText="1"/>
      <protection/>
    </xf>
    <xf numFmtId="0" fontId="14" fillId="0" borderId="19" xfId="52" applyFont="1" applyFill="1" applyBorder="1" applyAlignment="1">
      <alignment horizontal="center" vertical="center" textRotation="90" wrapText="1"/>
      <protection/>
    </xf>
    <xf numFmtId="0" fontId="14" fillId="0" borderId="17" xfId="52" applyFont="1" applyFill="1" applyBorder="1" applyAlignment="1">
      <alignment horizontal="center" vertical="center" textRotation="90" wrapText="1"/>
      <protection/>
    </xf>
    <xf numFmtId="0" fontId="66" fillId="33" borderId="0" xfId="0" applyFont="1" applyFill="1" applyAlignment="1">
      <alignment vertical="top"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19" xfId="52" applyNumberFormat="1" applyFont="1" applyFill="1" applyBorder="1" applyAlignment="1">
      <alignment horizontal="center" vertical="center" wrapText="1"/>
      <protection/>
    </xf>
    <xf numFmtId="0" fontId="69" fillId="0" borderId="19" xfId="0" applyFont="1" applyBorder="1" applyAlignment="1">
      <alignment horizontal="center" vertical="center" wrapText="1"/>
    </xf>
    <xf numFmtId="0" fontId="13" fillId="0" borderId="19" xfId="52" applyFont="1" applyFill="1" applyBorder="1" applyAlignment="1">
      <alignment horizontal="center" vertical="center"/>
      <protection/>
    </xf>
    <xf numFmtId="167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71" fillId="0" borderId="166" xfId="0" applyFont="1" applyFill="1" applyBorder="1" applyAlignment="1" applyProtection="1">
      <alignment horizontal="center" vertical="center" wrapText="1"/>
      <protection/>
    </xf>
    <xf numFmtId="0" fontId="14" fillId="0" borderId="70" xfId="52" applyFont="1" applyFill="1" applyBorder="1" applyAlignment="1">
      <alignment horizontal="center" vertical="center" textRotation="90" wrapText="1"/>
      <protection/>
    </xf>
    <xf numFmtId="0" fontId="72" fillId="0" borderId="19" xfId="0" applyFont="1" applyBorder="1" applyAlignment="1">
      <alignment horizontal="center" vertical="center"/>
    </xf>
    <xf numFmtId="0" fontId="2" fillId="0" borderId="59" xfId="44" applyFont="1" applyBorder="1" applyAlignment="1">
      <alignment horizontal="center"/>
      <protection/>
    </xf>
    <xf numFmtId="0" fontId="2" fillId="0" borderId="40" xfId="44" applyFont="1" applyBorder="1" applyAlignment="1">
      <alignment horizontal="center"/>
      <protection/>
    </xf>
    <xf numFmtId="0" fontId="2" fillId="0" borderId="138" xfId="44" applyFont="1" applyBorder="1" applyAlignment="1">
      <alignment horizontal="center"/>
      <protection/>
    </xf>
    <xf numFmtId="0" fontId="2" fillId="0" borderId="59" xfId="44" applyFont="1" applyFill="1" applyBorder="1" applyAlignment="1">
      <alignment horizontal="center"/>
      <protection/>
    </xf>
    <xf numFmtId="0" fontId="2" fillId="0" borderId="40" xfId="44" applyFont="1" applyFill="1" applyBorder="1" applyAlignment="1">
      <alignment horizontal="center"/>
      <protection/>
    </xf>
    <xf numFmtId="0" fontId="2" fillId="0" borderId="138" xfId="44" applyFont="1" applyFill="1" applyBorder="1" applyAlignment="1">
      <alignment horizontal="center"/>
      <protection/>
    </xf>
    <xf numFmtId="0" fontId="1" fillId="0" borderId="63" xfId="44" applyFont="1" applyBorder="1" applyAlignment="1">
      <alignment horizontal="center" vertical="center" wrapText="1"/>
      <protection/>
    </xf>
    <xf numFmtId="0" fontId="1" fillId="0" borderId="13" xfId="44" applyFont="1" applyBorder="1" applyAlignment="1">
      <alignment horizontal="center" vertical="center" wrapText="1"/>
      <protection/>
    </xf>
    <xf numFmtId="0" fontId="9" fillId="0" borderId="0" xfId="44" applyFont="1" applyAlignment="1">
      <alignment horizontal="left"/>
      <protection/>
    </xf>
    <xf numFmtId="49" fontId="1" fillId="0" borderId="0" xfId="44" applyNumberFormat="1" applyFill="1" applyAlignment="1">
      <alignment horizontal="left"/>
      <protection/>
    </xf>
    <xf numFmtId="0" fontId="1" fillId="0" borderId="167" xfId="44" applyFill="1" applyBorder="1" applyAlignment="1">
      <alignment horizontal="center"/>
      <protection/>
    </xf>
    <xf numFmtId="0" fontId="1" fillId="0" borderId="168" xfId="44" applyFill="1" applyBorder="1" applyAlignment="1">
      <alignment horizontal="center"/>
      <protection/>
    </xf>
    <xf numFmtId="0" fontId="1" fillId="0" borderId="169" xfId="44" applyFill="1" applyBorder="1" applyAlignment="1">
      <alignment horizontal="center"/>
      <protection/>
    </xf>
    <xf numFmtId="0" fontId="1" fillId="0" borderId="170" xfId="44" applyFont="1" applyBorder="1" applyAlignment="1">
      <alignment horizontal="center" vertical="top" wrapText="1"/>
      <protection/>
    </xf>
    <xf numFmtId="0" fontId="1" fillId="0" borderId="171" xfId="44" applyFont="1" applyBorder="1" applyAlignment="1">
      <alignment horizontal="center" vertical="top" wrapText="1"/>
      <protection/>
    </xf>
    <xf numFmtId="0" fontId="1" fillId="0" borderId="172" xfId="44" applyFont="1" applyBorder="1" applyAlignment="1">
      <alignment horizontal="center" vertical="top" wrapText="1"/>
      <protection/>
    </xf>
    <xf numFmtId="0" fontId="1" fillId="0" borderId="173" xfId="44" applyFont="1" applyBorder="1" applyAlignment="1">
      <alignment horizontal="center" vertical="top" wrapText="1"/>
      <protection/>
    </xf>
    <xf numFmtId="0" fontId="1" fillId="0" borderId="102" xfId="44" applyFont="1" applyBorder="1" applyAlignment="1">
      <alignment horizontal="center" vertical="top" wrapText="1"/>
      <protection/>
    </xf>
    <xf numFmtId="0" fontId="1" fillId="0" borderId="174" xfId="44" applyFont="1" applyBorder="1" applyAlignment="1">
      <alignment horizontal="center" vertical="top" wrapText="1"/>
      <protection/>
    </xf>
    <xf numFmtId="0" fontId="2" fillId="0" borderId="173" xfId="44" applyFont="1" applyBorder="1" applyAlignment="1">
      <alignment vertical="center"/>
      <protection/>
    </xf>
    <xf numFmtId="0" fontId="2" fillId="0" borderId="175" xfId="44" applyFont="1" applyBorder="1" applyAlignment="1">
      <alignment vertical="center"/>
      <protection/>
    </xf>
    <xf numFmtId="0" fontId="2" fillId="0" borderId="105" xfId="44" applyFont="1" applyFill="1" applyBorder="1" applyAlignment="1">
      <alignment vertical="center"/>
      <protection/>
    </xf>
    <xf numFmtId="0" fontId="2" fillId="0" borderId="176" xfId="44" applyFont="1" applyFill="1" applyBorder="1" applyAlignment="1">
      <alignment vertical="center"/>
      <protection/>
    </xf>
    <xf numFmtId="0" fontId="2" fillId="0" borderId="100" xfId="44" applyFont="1" applyFill="1" applyBorder="1" applyAlignment="1">
      <alignment vertical="center"/>
      <protection/>
    </xf>
    <xf numFmtId="0" fontId="2" fillId="0" borderId="177" xfId="44" applyFont="1" applyFill="1" applyBorder="1" applyAlignment="1">
      <alignment vertical="center"/>
      <protection/>
    </xf>
    <xf numFmtId="0" fontId="9" fillId="0" borderId="99" xfId="44" applyFont="1" applyBorder="1" applyAlignment="1">
      <alignment horizontal="left" wrapText="1"/>
      <protection/>
    </xf>
    <xf numFmtId="0" fontId="7" fillId="0" borderId="105" xfId="44" applyFont="1" applyBorder="1" applyAlignment="1">
      <alignment horizontal="center"/>
      <protection/>
    </xf>
    <xf numFmtId="0" fontId="7" fillId="0" borderId="103" xfId="44" applyFont="1" applyBorder="1" applyAlignment="1">
      <alignment horizontal="center"/>
      <protection/>
    </xf>
    <xf numFmtId="0" fontId="7" fillId="0" borderId="104" xfId="44" applyFont="1" applyBorder="1" applyAlignment="1">
      <alignment horizontal="center"/>
      <protection/>
    </xf>
    <xf numFmtId="0" fontId="1" fillId="0" borderId="151" xfId="44" applyFont="1" applyBorder="1" applyAlignment="1">
      <alignment horizontal="left" vertical="center"/>
      <protection/>
    </xf>
    <xf numFmtId="0" fontId="1" fillId="0" borderId="78" xfId="44" applyFont="1" applyBorder="1" applyAlignment="1">
      <alignment horizontal="left" vertical="center"/>
      <protection/>
    </xf>
    <xf numFmtId="0" fontId="1" fillId="0" borderId="178" xfId="44" applyFont="1" applyBorder="1" applyAlignment="1">
      <alignment horizontal="left" vertical="center"/>
      <protection/>
    </xf>
    <xf numFmtId="49" fontId="1" fillId="0" borderId="126" xfId="44" applyNumberFormat="1" applyFont="1" applyBorder="1" applyAlignment="1">
      <alignment horizontal="center" vertical="center" wrapText="1"/>
      <protection/>
    </xf>
    <xf numFmtId="49" fontId="1" fillId="0" borderId="147" xfId="44" applyNumberFormat="1" applyFont="1" applyBorder="1" applyAlignment="1">
      <alignment horizontal="center" vertical="center" wrapText="1"/>
      <protection/>
    </xf>
    <xf numFmtId="49" fontId="1" fillId="0" borderId="40" xfId="44" applyNumberFormat="1" applyFont="1" applyBorder="1" applyAlignment="1">
      <alignment horizontal="center" vertical="center" wrapText="1"/>
      <protection/>
    </xf>
    <xf numFmtId="49" fontId="1" fillId="0" borderId="138" xfId="44" applyNumberFormat="1" applyFont="1" applyBorder="1" applyAlignment="1">
      <alignment horizontal="center" vertical="center" wrapText="1"/>
      <protection/>
    </xf>
    <xf numFmtId="0" fontId="1" fillId="0" borderId="43" xfId="44" applyFont="1" applyBorder="1" applyAlignment="1">
      <alignment horizontal="center" vertical="center" wrapText="1"/>
      <protection/>
    </xf>
    <xf numFmtId="0" fontId="1" fillId="0" borderId="168" xfId="44" applyFont="1" applyBorder="1" applyAlignment="1">
      <alignment horizontal="center" vertical="center" wrapText="1"/>
      <protection/>
    </xf>
    <xf numFmtId="0" fontId="1" fillId="0" borderId="169" xfId="44" applyFont="1" applyBorder="1" applyAlignment="1">
      <alignment horizontal="center" vertical="center" wrapText="1"/>
      <protection/>
    </xf>
    <xf numFmtId="0" fontId="1" fillId="0" borderId="0" xfId="44" applyFont="1" applyBorder="1" applyAlignment="1">
      <alignment horizontal="center" vertical="center" wrapText="1"/>
      <protection/>
    </xf>
    <xf numFmtId="0" fontId="1" fillId="0" borderId="97" xfId="44" applyFont="1" applyBorder="1" applyAlignment="1">
      <alignment horizontal="center" vertical="center" wrapText="1"/>
      <protection/>
    </xf>
    <xf numFmtId="0" fontId="1" fillId="0" borderId="173" xfId="44" applyFont="1" applyBorder="1" applyAlignment="1">
      <alignment horizontal="center" vertical="center" wrapText="1"/>
      <protection/>
    </xf>
    <xf numFmtId="0" fontId="1" fillId="0" borderId="102" xfId="44" applyFont="1" applyBorder="1" applyAlignment="1">
      <alignment horizontal="center" vertical="center" wrapText="1"/>
      <protection/>
    </xf>
    <xf numFmtId="0" fontId="1" fillId="0" borderId="174" xfId="44" applyFont="1" applyBorder="1" applyAlignment="1">
      <alignment horizontal="center" vertical="center" wrapText="1"/>
      <protection/>
    </xf>
    <xf numFmtId="0" fontId="1" fillId="0" borderId="126" xfId="44" applyFont="1" applyBorder="1" applyAlignment="1">
      <alignment horizontal="center" vertical="center"/>
      <protection/>
    </xf>
    <xf numFmtId="0" fontId="1" fillId="0" borderId="179" xfId="44" applyFont="1" applyBorder="1" applyAlignment="1">
      <alignment horizontal="center" vertical="center"/>
      <protection/>
    </xf>
    <xf numFmtId="49" fontId="1" fillId="0" borderId="62" xfId="44" applyNumberFormat="1" applyFont="1" applyBorder="1" applyAlignment="1">
      <alignment horizontal="center" vertical="center" wrapText="1"/>
      <protection/>
    </xf>
    <xf numFmtId="49" fontId="1" fillId="0" borderId="13" xfId="44" applyNumberFormat="1" applyFont="1" applyBorder="1" applyAlignment="1">
      <alignment horizontal="center" vertical="center" wrapText="1"/>
      <protection/>
    </xf>
    <xf numFmtId="49" fontId="1" fillId="0" borderId="67" xfId="44" applyNumberFormat="1" applyFont="1" applyBorder="1" applyAlignment="1">
      <alignment horizontal="center" vertical="center" wrapText="1"/>
      <protection/>
    </xf>
    <xf numFmtId="0" fontId="14" fillId="0" borderId="13" xfId="52" applyFont="1" applyFill="1" applyBorder="1" applyAlignment="1">
      <alignment horizontal="center" vertical="center" wrapText="1"/>
      <protection/>
    </xf>
    <xf numFmtId="0" fontId="1" fillId="0" borderId="59" xfId="44" applyFont="1" applyFill="1" applyBorder="1" applyAlignment="1">
      <alignment horizontal="center"/>
      <protection/>
    </xf>
    <xf numFmtId="0" fontId="1" fillId="0" borderId="40" xfId="44" applyFont="1" applyFill="1" applyBorder="1" applyAlignment="1">
      <alignment horizontal="center"/>
      <protection/>
    </xf>
    <xf numFmtId="0" fontId="1" fillId="0" borderId="138" xfId="44" applyFont="1" applyFill="1" applyBorder="1" applyAlignment="1">
      <alignment horizontal="center"/>
      <protection/>
    </xf>
    <xf numFmtId="0" fontId="9" fillId="0" borderId="43" xfId="44" applyFont="1" applyBorder="1" applyAlignment="1">
      <alignment horizontal="left" wrapText="1"/>
      <protection/>
    </xf>
    <xf numFmtId="0" fontId="9" fillId="0" borderId="0" xfId="44" applyFont="1" applyBorder="1" applyAlignment="1">
      <alignment horizontal="left" wrapText="1"/>
      <protection/>
    </xf>
    <xf numFmtId="3" fontId="3" fillId="0" borderId="24" xfId="44" applyNumberFormat="1" applyFont="1" applyBorder="1" applyAlignment="1">
      <alignment horizontal="center" vertical="center" wrapText="1"/>
      <protection/>
    </xf>
    <xf numFmtId="3" fontId="3" fillId="0" borderId="179" xfId="44" applyNumberFormat="1" applyFont="1" applyBorder="1" applyAlignment="1">
      <alignment horizontal="center" vertical="center" wrapText="1"/>
      <protection/>
    </xf>
    <xf numFmtId="3" fontId="3" fillId="0" borderId="25" xfId="44" applyNumberFormat="1" applyFont="1" applyBorder="1" applyAlignment="1">
      <alignment horizontal="center" vertical="center" wrapText="1"/>
      <protection/>
    </xf>
    <xf numFmtId="3" fontId="3" fillId="0" borderId="180" xfId="44" applyNumberFormat="1" applyFont="1" applyBorder="1" applyAlignment="1">
      <alignment horizontal="center" vertical="center" wrapText="1"/>
      <protection/>
    </xf>
    <xf numFmtId="0" fontId="2" fillId="0" borderId="181" xfId="44" applyFont="1" applyFill="1" applyBorder="1" applyAlignment="1">
      <alignment vertical="center" wrapText="1"/>
      <protection/>
    </xf>
    <xf numFmtId="0" fontId="2" fillId="0" borderId="182" xfId="44" applyFont="1" applyFill="1" applyBorder="1" applyAlignment="1">
      <alignment vertical="center" wrapText="1"/>
      <protection/>
    </xf>
    <xf numFmtId="0" fontId="2" fillId="0" borderId="183" xfId="44" applyFont="1" applyFill="1" applyBorder="1" applyAlignment="1">
      <alignment vertical="center" wrapText="1"/>
      <protection/>
    </xf>
    <xf numFmtId="0" fontId="18" fillId="0" borderId="105" xfId="44" applyFont="1" applyFill="1" applyBorder="1" applyAlignment="1">
      <alignment vertical="center" wrapText="1"/>
      <protection/>
    </xf>
    <xf numFmtId="0" fontId="18" fillId="0" borderId="176" xfId="44" applyFont="1" applyFill="1" applyBorder="1" applyAlignment="1">
      <alignment vertical="center" wrapText="1"/>
      <protection/>
    </xf>
    <xf numFmtId="0" fontId="18" fillId="0" borderId="105" xfId="44" applyFont="1" applyFill="1" applyBorder="1" applyAlignment="1">
      <alignment vertical="center" wrapText="1"/>
      <protection/>
    </xf>
    <xf numFmtId="0" fontId="18" fillId="0" borderId="176" xfId="44" applyFont="1" applyFill="1" applyBorder="1" applyAlignment="1">
      <alignment vertical="center" wrapText="1"/>
      <protection/>
    </xf>
    <xf numFmtId="0" fontId="1" fillId="0" borderId="59" xfId="44" applyFont="1" applyBorder="1" applyAlignment="1">
      <alignment horizontal="center"/>
      <protection/>
    </xf>
    <xf numFmtId="0" fontId="1" fillId="0" borderId="40" xfId="44" applyFont="1" applyBorder="1" applyAlignment="1">
      <alignment horizontal="center"/>
      <protection/>
    </xf>
    <xf numFmtId="0" fontId="1" fillId="0" borderId="138" xfId="44" applyFont="1" applyBorder="1" applyAlignment="1">
      <alignment horizontal="center"/>
      <protection/>
    </xf>
    <xf numFmtId="0" fontId="2" fillId="0" borderId="103" xfId="44" applyFont="1" applyBorder="1" applyAlignment="1">
      <alignment horizontal="left" vertical="center"/>
      <protection/>
    </xf>
    <xf numFmtId="0" fontId="2" fillId="0" borderId="104" xfId="44" applyFont="1" applyBorder="1" applyAlignment="1">
      <alignment horizontal="left" vertical="center"/>
      <protection/>
    </xf>
    <xf numFmtId="3" fontId="3" fillId="0" borderId="48" xfId="44" applyNumberFormat="1" applyFont="1" applyBorder="1" applyAlignment="1">
      <alignment horizontal="center" vertical="center" wrapText="1"/>
      <protection/>
    </xf>
    <xf numFmtId="3" fontId="3" fillId="0" borderId="178" xfId="44" applyNumberFormat="1" applyFont="1" applyBorder="1" applyAlignment="1">
      <alignment horizontal="center" vertical="center" wrapText="1"/>
      <protection/>
    </xf>
    <xf numFmtId="0" fontId="6" fillId="0" borderId="0" xfId="44" applyFont="1" applyAlignment="1">
      <alignment horizontal="left"/>
      <protection/>
    </xf>
    <xf numFmtId="0" fontId="6" fillId="0" borderId="0" xfId="44" applyFont="1" applyBorder="1" applyAlignment="1">
      <alignment horizontal="left" wrapText="1"/>
      <protection/>
    </xf>
    <xf numFmtId="0" fontId="7" fillId="0" borderId="105" xfId="44" applyFont="1" applyBorder="1" applyAlignment="1">
      <alignment horizontal="center" vertical="center"/>
      <protection/>
    </xf>
    <xf numFmtId="0" fontId="7" fillId="0" borderId="103" xfId="44" applyFont="1" applyBorder="1" applyAlignment="1">
      <alignment horizontal="center" vertical="center"/>
      <protection/>
    </xf>
    <xf numFmtId="0" fontId="7" fillId="0" borderId="104" xfId="44" applyFont="1" applyBorder="1" applyAlignment="1">
      <alignment horizontal="center" vertical="center"/>
      <protection/>
    </xf>
    <xf numFmtId="0" fontId="2" fillId="0" borderId="100" xfId="44" applyFont="1" applyFill="1" applyBorder="1" applyAlignment="1">
      <alignment vertical="center"/>
      <protection/>
    </xf>
    <xf numFmtId="0" fontId="2" fillId="0" borderId="177" xfId="44" applyFont="1" applyFill="1" applyBorder="1" applyAlignment="1">
      <alignment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51"/>
  <sheetViews>
    <sheetView view="pageLayout" zoomScaleNormal="110" workbookViewId="0" topLeftCell="A1">
      <selection activeCell="A2" sqref="A2:M2"/>
    </sheetView>
  </sheetViews>
  <sheetFormatPr defaultColWidth="5.00390625" defaultRowHeight="12.75"/>
  <cols>
    <col min="1" max="1" width="6.140625" style="231" customWidth="1"/>
    <col min="2" max="2" width="5.28125" style="256" customWidth="1"/>
    <col min="3" max="3" width="55.00390625" style="235" customWidth="1"/>
    <col min="4" max="4" width="9.140625" style="234" customWidth="1"/>
    <col min="5" max="5" width="10.7109375" style="233" customWidth="1"/>
    <col min="6" max="12" width="10.7109375" style="232" customWidth="1"/>
    <col min="13" max="13" width="8.421875" style="236" customWidth="1"/>
    <col min="14" max="130" width="5.00390625" style="232" customWidth="1"/>
    <col min="131" max="16384" width="5.00390625" style="231" customWidth="1"/>
  </cols>
  <sheetData>
    <row r="1" spans="1:35" ht="15.75" customHeight="1">
      <c r="A1" s="651" t="s">
        <v>184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3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</row>
    <row r="2" spans="1:35" ht="45" customHeight="1" thickBot="1">
      <c r="A2" s="650" t="s">
        <v>115</v>
      </c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</row>
    <row r="3" spans="1:13" ht="25.5" customHeight="1">
      <c r="A3" s="657" t="s">
        <v>113</v>
      </c>
      <c r="B3" s="665" t="s">
        <v>0</v>
      </c>
      <c r="C3" s="659" t="s">
        <v>81</v>
      </c>
      <c r="D3" s="659" t="s">
        <v>82</v>
      </c>
      <c r="E3" s="663" t="s">
        <v>75</v>
      </c>
      <c r="F3" s="667" t="s">
        <v>114</v>
      </c>
      <c r="G3" s="667"/>
      <c r="H3" s="667"/>
      <c r="I3" s="667"/>
      <c r="J3" s="667"/>
      <c r="K3" s="667"/>
      <c r="L3" s="667"/>
      <c r="M3" s="661" t="s">
        <v>95</v>
      </c>
    </row>
    <row r="4" spans="1:13" ht="13.5" thickBot="1">
      <c r="A4" s="658"/>
      <c r="B4" s="666"/>
      <c r="C4" s="660"/>
      <c r="D4" s="660"/>
      <c r="E4" s="664"/>
      <c r="F4" s="624">
        <v>32</v>
      </c>
      <c r="G4" s="624">
        <v>33</v>
      </c>
      <c r="H4" s="624">
        <v>34</v>
      </c>
      <c r="I4" s="624">
        <v>35</v>
      </c>
      <c r="J4" s="624">
        <v>36</v>
      </c>
      <c r="K4" s="624">
        <v>37</v>
      </c>
      <c r="L4" s="624">
        <v>38</v>
      </c>
      <c r="M4" s="662"/>
    </row>
    <row r="5" spans="1:13" ht="13.5" thickBot="1">
      <c r="A5" s="620" t="s">
        <v>83</v>
      </c>
      <c r="B5" s="621" t="s">
        <v>84</v>
      </c>
      <c r="C5" s="622" t="s">
        <v>85</v>
      </c>
      <c r="D5" s="622" t="s">
        <v>86</v>
      </c>
      <c r="E5" s="623" t="s">
        <v>87</v>
      </c>
      <c r="F5" s="621" t="s">
        <v>88</v>
      </c>
      <c r="G5" s="621" t="s">
        <v>89</v>
      </c>
      <c r="H5" s="621" t="s">
        <v>90</v>
      </c>
      <c r="I5" s="621" t="s">
        <v>91</v>
      </c>
      <c r="J5" s="621" t="s">
        <v>92</v>
      </c>
      <c r="K5" s="621" t="s">
        <v>93</v>
      </c>
      <c r="L5" s="621" t="s">
        <v>94</v>
      </c>
      <c r="M5" s="621" t="s">
        <v>119</v>
      </c>
    </row>
    <row r="6" spans="1:130" s="242" customFormat="1" ht="13.5" customHeight="1">
      <c r="A6" s="654" t="s">
        <v>190</v>
      </c>
      <c r="B6" s="260">
        <v>1</v>
      </c>
      <c r="C6" s="261" t="s">
        <v>74</v>
      </c>
      <c r="D6" s="285" t="s">
        <v>49</v>
      </c>
      <c r="E6" s="286">
        <v>15161</v>
      </c>
      <c r="F6" s="306"/>
      <c r="G6" s="306"/>
      <c r="H6" s="306"/>
      <c r="I6" s="306"/>
      <c r="J6" s="306"/>
      <c r="K6" s="306"/>
      <c r="L6" s="306"/>
      <c r="M6" s="287">
        <v>7</v>
      </c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41"/>
      <c r="DZ6" s="241"/>
    </row>
    <row r="7" spans="1:130" s="237" customFormat="1" ht="12.75">
      <c r="A7" s="669"/>
      <c r="B7" s="262">
        <v>2</v>
      </c>
      <c r="C7" s="263" t="s">
        <v>80</v>
      </c>
      <c r="D7" s="288" t="s">
        <v>46</v>
      </c>
      <c r="E7" s="289">
        <v>40</v>
      </c>
      <c r="F7" s="307"/>
      <c r="G7" s="307"/>
      <c r="H7" s="307"/>
      <c r="I7" s="307"/>
      <c r="J7" s="307"/>
      <c r="K7" s="307"/>
      <c r="L7" s="307"/>
      <c r="M7" s="290">
        <v>9</v>
      </c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8"/>
      <c r="BW7" s="238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</row>
    <row r="8" spans="1:130" s="242" customFormat="1" ht="12.75">
      <c r="A8" s="669"/>
      <c r="B8" s="262">
        <v>3</v>
      </c>
      <c r="C8" s="264" t="s">
        <v>73</v>
      </c>
      <c r="D8" s="288" t="s">
        <v>49</v>
      </c>
      <c r="E8" s="289">
        <v>13840</v>
      </c>
      <c r="F8" s="308"/>
      <c r="G8" s="308"/>
      <c r="H8" s="308"/>
      <c r="I8" s="308"/>
      <c r="J8" s="308"/>
      <c r="K8" s="308"/>
      <c r="L8" s="308"/>
      <c r="M8" s="290">
        <v>8</v>
      </c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</row>
    <row r="9" spans="1:130" s="237" customFormat="1" ht="12.75">
      <c r="A9" s="669"/>
      <c r="B9" s="262">
        <v>4</v>
      </c>
      <c r="C9" s="265" t="s">
        <v>72</v>
      </c>
      <c r="D9" s="288" t="s">
        <v>47</v>
      </c>
      <c r="E9" s="289">
        <v>16472</v>
      </c>
      <c r="F9" s="307"/>
      <c r="G9" s="307"/>
      <c r="H9" s="307"/>
      <c r="I9" s="307"/>
      <c r="J9" s="307"/>
      <c r="K9" s="307"/>
      <c r="L9" s="307"/>
      <c r="M9" s="290">
        <v>10</v>
      </c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</row>
    <row r="10" spans="1:130" s="237" customFormat="1" ht="12.75">
      <c r="A10" s="669"/>
      <c r="B10" s="262">
        <v>5</v>
      </c>
      <c r="C10" s="265" t="s">
        <v>71</v>
      </c>
      <c r="D10" s="625"/>
      <c r="E10" s="626"/>
      <c r="F10" s="627"/>
      <c r="G10" s="627"/>
      <c r="H10" s="627"/>
      <c r="I10" s="627"/>
      <c r="J10" s="627"/>
      <c r="K10" s="627"/>
      <c r="L10" s="627"/>
      <c r="M10" s="62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</row>
    <row r="11" spans="1:130" s="237" customFormat="1" ht="12.75">
      <c r="A11" s="669"/>
      <c r="B11" s="262"/>
      <c r="C11" s="266" t="s">
        <v>70</v>
      </c>
      <c r="D11" s="288" t="s">
        <v>47</v>
      </c>
      <c r="E11" s="289">
        <v>1386</v>
      </c>
      <c r="F11" s="307"/>
      <c r="G11" s="307"/>
      <c r="H11" s="307"/>
      <c r="I11" s="307"/>
      <c r="J11" s="307"/>
      <c r="K11" s="307"/>
      <c r="L11" s="307"/>
      <c r="M11" s="290">
        <v>11</v>
      </c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</row>
    <row r="12" spans="1:130" s="237" customFormat="1" ht="12.75">
      <c r="A12" s="669"/>
      <c r="B12" s="262"/>
      <c r="C12" s="267" t="s">
        <v>69</v>
      </c>
      <c r="D12" s="288" t="s">
        <v>49</v>
      </c>
      <c r="E12" s="289">
        <v>278</v>
      </c>
      <c r="F12" s="307"/>
      <c r="G12" s="307"/>
      <c r="H12" s="307"/>
      <c r="I12" s="307"/>
      <c r="J12" s="307"/>
      <c r="K12" s="307"/>
      <c r="L12" s="307"/>
      <c r="M12" s="290">
        <v>12</v>
      </c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  <c r="DW12" s="238"/>
      <c r="DX12" s="238"/>
      <c r="DY12" s="238"/>
      <c r="DZ12" s="238"/>
    </row>
    <row r="13" spans="1:130" s="237" customFormat="1" ht="12.75">
      <c r="A13" s="669"/>
      <c r="B13" s="262"/>
      <c r="C13" s="266" t="s">
        <v>68</v>
      </c>
      <c r="D13" s="288" t="s">
        <v>49</v>
      </c>
      <c r="E13" s="289">
        <v>220</v>
      </c>
      <c r="F13" s="307"/>
      <c r="G13" s="307"/>
      <c r="H13" s="307"/>
      <c r="I13" s="307"/>
      <c r="J13" s="307"/>
      <c r="K13" s="307"/>
      <c r="L13" s="307"/>
      <c r="M13" s="290">
        <v>13</v>
      </c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  <c r="DW13" s="238"/>
      <c r="DX13" s="238"/>
      <c r="DY13" s="238"/>
      <c r="DZ13" s="238"/>
    </row>
    <row r="14" spans="1:130" s="237" customFormat="1" ht="13.5" thickBot="1">
      <c r="A14" s="670"/>
      <c r="B14" s="268"/>
      <c r="C14" s="269" t="s">
        <v>67</v>
      </c>
      <c r="D14" s="291" t="s">
        <v>47</v>
      </c>
      <c r="E14" s="292">
        <v>2223</v>
      </c>
      <c r="F14" s="309"/>
      <c r="G14" s="309"/>
      <c r="H14" s="309"/>
      <c r="I14" s="309"/>
      <c r="J14" s="309"/>
      <c r="K14" s="309"/>
      <c r="L14" s="309"/>
      <c r="M14" s="293">
        <v>14</v>
      </c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</row>
    <row r="15" spans="1:13" ht="12.75">
      <c r="A15" s="671" t="s">
        <v>191</v>
      </c>
      <c r="B15" s="270">
        <v>6</v>
      </c>
      <c r="C15" s="271" t="s">
        <v>99</v>
      </c>
      <c r="D15" s="294" t="s">
        <v>49</v>
      </c>
      <c r="E15" s="301">
        <v>1651</v>
      </c>
      <c r="F15" s="310"/>
      <c r="G15" s="310"/>
      <c r="H15" s="310"/>
      <c r="I15" s="310"/>
      <c r="J15" s="310"/>
      <c r="K15" s="310"/>
      <c r="L15" s="310"/>
      <c r="M15" s="294" t="s">
        <v>100</v>
      </c>
    </row>
    <row r="16" spans="1:13" ht="12.75">
      <c r="A16" s="672"/>
      <c r="B16" s="262">
        <v>7</v>
      </c>
      <c r="C16" s="272" t="s">
        <v>101</v>
      </c>
      <c r="D16" s="295" t="s">
        <v>50</v>
      </c>
      <c r="E16" s="296">
        <v>25312</v>
      </c>
      <c r="F16" s="307"/>
      <c r="G16" s="307"/>
      <c r="H16" s="307"/>
      <c r="I16" s="307"/>
      <c r="J16" s="307"/>
      <c r="K16" s="307"/>
      <c r="L16" s="307"/>
      <c r="M16" s="288">
        <v>55</v>
      </c>
    </row>
    <row r="17" spans="1:13" ht="12.75">
      <c r="A17" s="672"/>
      <c r="B17" s="262">
        <v>8</v>
      </c>
      <c r="C17" s="272" t="s">
        <v>102</v>
      </c>
      <c r="D17" s="625"/>
      <c r="E17" s="626"/>
      <c r="F17" s="627"/>
      <c r="G17" s="627"/>
      <c r="H17" s="627"/>
      <c r="I17" s="627"/>
      <c r="J17" s="627"/>
      <c r="K17" s="627"/>
      <c r="L17" s="627"/>
      <c r="M17" s="628"/>
    </row>
    <row r="18" spans="1:13" ht="12.75">
      <c r="A18" s="672"/>
      <c r="B18" s="262"/>
      <c r="C18" s="273" t="s">
        <v>103</v>
      </c>
      <c r="D18" s="295" t="s">
        <v>49</v>
      </c>
      <c r="E18" s="296">
        <v>381</v>
      </c>
      <c r="F18" s="307"/>
      <c r="G18" s="307"/>
      <c r="H18" s="307"/>
      <c r="I18" s="307"/>
      <c r="J18" s="307"/>
      <c r="K18" s="307"/>
      <c r="L18" s="307"/>
      <c r="M18" s="288" t="s">
        <v>105</v>
      </c>
    </row>
    <row r="19" spans="1:13" ht="12.75">
      <c r="A19" s="672"/>
      <c r="B19" s="262"/>
      <c r="C19" s="273" t="s">
        <v>104</v>
      </c>
      <c r="D19" s="295" t="s">
        <v>49</v>
      </c>
      <c r="E19" s="296">
        <v>34</v>
      </c>
      <c r="F19" s="307"/>
      <c r="G19" s="307"/>
      <c r="H19" s="307"/>
      <c r="I19" s="307"/>
      <c r="J19" s="307"/>
      <c r="K19" s="307"/>
      <c r="L19" s="307"/>
      <c r="M19" s="288">
        <v>60</v>
      </c>
    </row>
    <row r="20" spans="1:13" ht="12.75">
      <c r="A20" s="672"/>
      <c r="B20" s="262">
        <v>9</v>
      </c>
      <c r="C20" s="272" t="s">
        <v>106</v>
      </c>
      <c r="D20" s="295" t="s">
        <v>47</v>
      </c>
      <c r="E20" s="296">
        <v>766</v>
      </c>
      <c r="F20" s="307"/>
      <c r="G20" s="307"/>
      <c r="H20" s="307"/>
      <c r="I20" s="307"/>
      <c r="J20" s="307"/>
      <c r="K20" s="307"/>
      <c r="L20" s="307"/>
      <c r="M20" s="288">
        <v>61</v>
      </c>
    </row>
    <row r="21" spans="1:13" ht="13.5" thickBot="1">
      <c r="A21" s="673"/>
      <c r="B21" s="259">
        <v>10</v>
      </c>
      <c r="C21" s="274" t="s">
        <v>48</v>
      </c>
      <c r="D21" s="297" t="s">
        <v>47</v>
      </c>
      <c r="E21" s="305">
        <v>589</v>
      </c>
      <c r="F21" s="311"/>
      <c r="G21" s="311"/>
      <c r="H21" s="311"/>
      <c r="I21" s="311"/>
      <c r="J21" s="311"/>
      <c r="K21" s="311"/>
      <c r="L21" s="311"/>
      <c r="M21" s="298">
        <v>62</v>
      </c>
    </row>
    <row r="22" spans="1:130" s="237" customFormat="1" ht="12.75">
      <c r="A22" s="668" t="s">
        <v>77</v>
      </c>
      <c r="B22" s="260">
        <v>11</v>
      </c>
      <c r="C22" s="275" t="s">
        <v>66</v>
      </c>
      <c r="D22" s="629"/>
      <c r="E22" s="630"/>
      <c r="F22" s="631"/>
      <c r="G22" s="631"/>
      <c r="H22" s="631"/>
      <c r="I22" s="631"/>
      <c r="J22" s="631"/>
      <c r="K22" s="631"/>
      <c r="L22" s="631"/>
      <c r="M22" s="632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</row>
    <row r="23" spans="1:130" s="237" customFormat="1" ht="15" customHeight="1">
      <c r="A23" s="669"/>
      <c r="B23" s="262"/>
      <c r="C23" s="273" t="s">
        <v>96</v>
      </c>
      <c r="D23" s="299" t="s">
        <v>46</v>
      </c>
      <c r="E23" s="289">
        <v>290</v>
      </c>
      <c r="F23" s="307"/>
      <c r="G23" s="307"/>
      <c r="H23" s="307"/>
      <c r="I23" s="307"/>
      <c r="J23" s="307"/>
      <c r="K23" s="307"/>
      <c r="L23" s="307"/>
      <c r="M23" s="290">
        <v>24</v>
      </c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</row>
    <row r="24" spans="1:130" s="237" customFormat="1" ht="15" customHeight="1">
      <c r="A24" s="669"/>
      <c r="B24" s="262"/>
      <c r="C24" s="273" t="s">
        <v>97</v>
      </c>
      <c r="D24" s="299" t="s">
        <v>46</v>
      </c>
      <c r="E24" s="289">
        <v>120</v>
      </c>
      <c r="F24" s="307"/>
      <c r="G24" s="307"/>
      <c r="H24" s="307"/>
      <c r="I24" s="307"/>
      <c r="J24" s="307"/>
      <c r="K24" s="307"/>
      <c r="L24" s="307"/>
      <c r="M24" s="290">
        <v>25</v>
      </c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</row>
    <row r="25" spans="1:130" s="237" customFormat="1" ht="12.75">
      <c r="A25" s="669"/>
      <c r="B25" s="262"/>
      <c r="C25" s="273" t="s">
        <v>98</v>
      </c>
      <c r="D25" s="299" t="s">
        <v>46</v>
      </c>
      <c r="E25" s="289">
        <v>16</v>
      </c>
      <c r="F25" s="307"/>
      <c r="G25" s="307"/>
      <c r="H25" s="307"/>
      <c r="I25" s="307"/>
      <c r="J25" s="307"/>
      <c r="K25" s="307"/>
      <c r="L25" s="307"/>
      <c r="M25" s="290">
        <v>27</v>
      </c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</row>
    <row r="26" spans="1:130" s="237" customFormat="1" ht="12.75">
      <c r="A26" s="669"/>
      <c r="B26" s="262">
        <v>12</v>
      </c>
      <c r="C26" s="272" t="s">
        <v>65</v>
      </c>
      <c r="D26" s="633"/>
      <c r="E26" s="626"/>
      <c r="F26" s="627"/>
      <c r="G26" s="627"/>
      <c r="H26" s="627"/>
      <c r="I26" s="627"/>
      <c r="J26" s="627"/>
      <c r="K26" s="627"/>
      <c r="L26" s="627"/>
      <c r="M26" s="62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  <c r="DW26" s="238"/>
      <c r="DX26" s="238"/>
      <c r="DY26" s="238"/>
      <c r="DZ26" s="238"/>
    </row>
    <row r="27" spans="1:130" s="237" customFormat="1" ht="12.75">
      <c r="A27" s="669"/>
      <c r="B27" s="262"/>
      <c r="C27" s="276" t="s">
        <v>64</v>
      </c>
      <c r="D27" s="295" t="s">
        <v>46</v>
      </c>
      <c r="E27" s="289">
        <v>146</v>
      </c>
      <c r="F27" s="307"/>
      <c r="G27" s="307"/>
      <c r="H27" s="307"/>
      <c r="I27" s="307"/>
      <c r="J27" s="307"/>
      <c r="K27" s="307"/>
      <c r="L27" s="307"/>
      <c r="M27" s="290">
        <v>28</v>
      </c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38"/>
      <c r="DY27" s="238"/>
      <c r="DZ27" s="238"/>
    </row>
    <row r="28" spans="1:130" s="237" customFormat="1" ht="12.75">
      <c r="A28" s="669"/>
      <c r="B28" s="262"/>
      <c r="C28" s="276" t="s">
        <v>63</v>
      </c>
      <c r="D28" s="295" t="s">
        <v>46</v>
      </c>
      <c r="E28" s="289">
        <v>216</v>
      </c>
      <c r="F28" s="307"/>
      <c r="G28" s="307"/>
      <c r="H28" s="307"/>
      <c r="I28" s="307"/>
      <c r="J28" s="307"/>
      <c r="K28" s="307"/>
      <c r="L28" s="307"/>
      <c r="M28" s="290">
        <v>31</v>
      </c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</row>
    <row r="29" spans="1:130" s="237" customFormat="1" ht="12.75">
      <c r="A29" s="669"/>
      <c r="B29" s="262">
        <v>13</v>
      </c>
      <c r="C29" s="277" t="s">
        <v>62</v>
      </c>
      <c r="D29" s="634"/>
      <c r="E29" s="626"/>
      <c r="F29" s="627"/>
      <c r="G29" s="627"/>
      <c r="H29" s="627"/>
      <c r="I29" s="627"/>
      <c r="J29" s="627"/>
      <c r="K29" s="627"/>
      <c r="L29" s="627"/>
      <c r="M29" s="62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  <c r="DW29" s="238"/>
      <c r="DX29" s="238"/>
      <c r="DY29" s="238"/>
      <c r="DZ29" s="238"/>
    </row>
    <row r="30" spans="1:130" s="237" customFormat="1" ht="12.75">
      <c r="A30" s="669"/>
      <c r="B30" s="262"/>
      <c r="C30" s="278" t="s">
        <v>61</v>
      </c>
      <c r="D30" s="299" t="s">
        <v>46</v>
      </c>
      <c r="E30" s="289">
        <v>80</v>
      </c>
      <c r="F30" s="307"/>
      <c r="G30" s="307"/>
      <c r="H30" s="307"/>
      <c r="I30" s="307"/>
      <c r="J30" s="307"/>
      <c r="K30" s="307"/>
      <c r="L30" s="307"/>
      <c r="M30" s="290">
        <v>35</v>
      </c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  <c r="DW30" s="238"/>
      <c r="DX30" s="238"/>
      <c r="DY30" s="238"/>
      <c r="DZ30" s="238"/>
    </row>
    <row r="31" spans="1:130" s="237" customFormat="1" ht="13.5" thickBot="1">
      <c r="A31" s="670"/>
      <c r="B31" s="268">
        <v>14</v>
      </c>
      <c r="C31" s="279" t="s">
        <v>181</v>
      </c>
      <c r="D31" s="300" t="s">
        <v>60</v>
      </c>
      <c r="E31" s="292">
        <v>1</v>
      </c>
      <c r="F31" s="309"/>
      <c r="G31" s="309"/>
      <c r="H31" s="309"/>
      <c r="I31" s="309"/>
      <c r="J31" s="309"/>
      <c r="K31" s="309"/>
      <c r="L31" s="309"/>
      <c r="M31" s="293">
        <v>38</v>
      </c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  <c r="DW31" s="238"/>
      <c r="DX31" s="238"/>
      <c r="DY31" s="238"/>
      <c r="DZ31" s="238"/>
    </row>
    <row r="32" spans="1:13" ht="12.75">
      <c r="A32" s="671" t="s">
        <v>183</v>
      </c>
      <c r="B32" s="270">
        <v>15</v>
      </c>
      <c r="C32" s="280" t="s">
        <v>54</v>
      </c>
      <c r="D32" s="635"/>
      <c r="E32" s="636"/>
      <c r="F32" s="631"/>
      <c r="G32" s="631"/>
      <c r="H32" s="631"/>
      <c r="I32" s="631"/>
      <c r="J32" s="631"/>
      <c r="K32" s="631"/>
      <c r="L32" s="631"/>
      <c r="M32" s="637"/>
    </row>
    <row r="33" spans="1:13" ht="12.75">
      <c r="A33" s="672"/>
      <c r="B33" s="262"/>
      <c r="C33" s="281" t="s">
        <v>53</v>
      </c>
      <c r="D33" s="295" t="s">
        <v>46</v>
      </c>
      <c r="E33" s="296">
        <v>378</v>
      </c>
      <c r="F33" s="307"/>
      <c r="G33" s="307"/>
      <c r="H33" s="307"/>
      <c r="I33" s="307"/>
      <c r="J33" s="307"/>
      <c r="K33" s="307"/>
      <c r="L33" s="307"/>
      <c r="M33" s="288">
        <v>50</v>
      </c>
    </row>
    <row r="34" spans="1:13" ht="12.75">
      <c r="A34" s="672"/>
      <c r="B34" s="262"/>
      <c r="C34" s="281" t="s">
        <v>52</v>
      </c>
      <c r="D34" s="295" t="s">
        <v>46</v>
      </c>
      <c r="E34" s="296">
        <v>60</v>
      </c>
      <c r="F34" s="307"/>
      <c r="G34" s="307"/>
      <c r="H34" s="307"/>
      <c r="I34" s="307"/>
      <c r="J34" s="307"/>
      <c r="K34" s="307"/>
      <c r="L34" s="307"/>
      <c r="M34" s="288">
        <v>51</v>
      </c>
    </row>
    <row r="35" spans="1:13" ht="12.75">
      <c r="A35" s="672"/>
      <c r="B35" s="262"/>
      <c r="C35" s="273" t="s">
        <v>112</v>
      </c>
      <c r="D35" s="295" t="s">
        <v>46</v>
      </c>
      <c r="E35" s="296">
        <v>140</v>
      </c>
      <c r="F35" s="307"/>
      <c r="G35" s="307"/>
      <c r="H35" s="307"/>
      <c r="I35" s="307"/>
      <c r="J35" s="307"/>
      <c r="K35" s="307"/>
      <c r="L35" s="307"/>
      <c r="M35" s="288">
        <v>52</v>
      </c>
    </row>
    <row r="36" spans="1:130" s="239" customFormat="1" ht="13.5" thickBot="1">
      <c r="A36" s="673"/>
      <c r="B36" s="259">
        <v>16</v>
      </c>
      <c r="C36" s="282" t="s">
        <v>59</v>
      </c>
      <c r="D36" s="297" t="s">
        <v>47</v>
      </c>
      <c r="E36" s="305">
        <v>2190</v>
      </c>
      <c r="F36" s="313"/>
      <c r="G36" s="313"/>
      <c r="H36" s="313"/>
      <c r="I36" s="313"/>
      <c r="J36" s="313"/>
      <c r="K36" s="313"/>
      <c r="L36" s="313"/>
      <c r="M36" s="298">
        <v>44</v>
      </c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</row>
    <row r="37" spans="1:130" s="237" customFormat="1" ht="12.75">
      <c r="A37" s="654" t="s">
        <v>78</v>
      </c>
      <c r="B37" s="260">
        <v>17</v>
      </c>
      <c r="C37" s="275" t="s">
        <v>58</v>
      </c>
      <c r="D37" s="302" t="s">
        <v>47</v>
      </c>
      <c r="E37" s="303">
        <v>1198</v>
      </c>
      <c r="F37" s="312"/>
      <c r="G37" s="312"/>
      <c r="H37" s="312"/>
      <c r="I37" s="312"/>
      <c r="J37" s="312"/>
      <c r="K37" s="312"/>
      <c r="L37" s="312"/>
      <c r="M37" s="287">
        <v>45</v>
      </c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238"/>
      <c r="BL37" s="238"/>
      <c r="BM37" s="238"/>
      <c r="BN37" s="238"/>
      <c r="BO37" s="238"/>
      <c r="BP37" s="238"/>
      <c r="BQ37" s="238"/>
      <c r="BR37" s="238"/>
      <c r="BS37" s="238"/>
      <c r="BT37" s="238"/>
      <c r="BU37" s="238"/>
      <c r="BV37" s="238"/>
      <c r="BW37" s="238"/>
      <c r="BX37" s="238"/>
      <c r="BY37" s="238"/>
      <c r="BZ37" s="238"/>
      <c r="CA37" s="238"/>
      <c r="CB37" s="238"/>
      <c r="CC37" s="238"/>
      <c r="CD37" s="238"/>
      <c r="CE37" s="238"/>
      <c r="CF37" s="238"/>
      <c r="CG37" s="238"/>
      <c r="CH37" s="238"/>
      <c r="CI37" s="238"/>
      <c r="CJ37" s="238"/>
      <c r="CK37" s="238"/>
      <c r="CL37" s="238"/>
      <c r="CM37" s="238"/>
      <c r="CN37" s="238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8"/>
      <c r="DF37" s="238"/>
      <c r="DG37" s="238"/>
      <c r="DH37" s="238"/>
      <c r="DI37" s="238"/>
      <c r="DJ37" s="238"/>
      <c r="DK37" s="238"/>
      <c r="DL37" s="238"/>
      <c r="DM37" s="238"/>
      <c r="DN37" s="238"/>
      <c r="DO37" s="238"/>
      <c r="DP37" s="238"/>
      <c r="DQ37" s="238"/>
      <c r="DR37" s="238"/>
      <c r="DS37" s="238"/>
      <c r="DT37" s="238"/>
      <c r="DU37" s="238"/>
      <c r="DV37" s="238"/>
      <c r="DW37" s="238"/>
      <c r="DX37" s="238"/>
      <c r="DY37" s="238"/>
      <c r="DZ37" s="238"/>
    </row>
    <row r="38" spans="1:130" s="237" customFormat="1" ht="12.75">
      <c r="A38" s="655"/>
      <c r="B38" s="262">
        <v>18</v>
      </c>
      <c r="C38" s="272" t="s">
        <v>57</v>
      </c>
      <c r="D38" s="288" t="s">
        <v>47</v>
      </c>
      <c r="E38" s="289">
        <v>176</v>
      </c>
      <c r="F38" s="307"/>
      <c r="G38" s="307"/>
      <c r="H38" s="307"/>
      <c r="I38" s="307"/>
      <c r="J38" s="307"/>
      <c r="K38" s="307"/>
      <c r="L38" s="307"/>
      <c r="M38" s="290">
        <v>46</v>
      </c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  <c r="DW38" s="238"/>
      <c r="DX38" s="238"/>
      <c r="DY38" s="238"/>
      <c r="DZ38" s="238"/>
    </row>
    <row r="39" spans="1:130" s="237" customFormat="1" ht="12.75">
      <c r="A39" s="655"/>
      <c r="B39" s="262">
        <v>19</v>
      </c>
      <c r="C39" s="272" t="s">
        <v>109</v>
      </c>
      <c r="D39" s="625"/>
      <c r="E39" s="626"/>
      <c r="F39" s="627"/>
      <c r="G39" s="627"/>
      <c r="H39" s="627"/>
      <c r="I39" s="627"/>
      <c r="J39" s="627"/>
      <c r="K39" s="627"/>
      <c r="L39" s="627"/>
      <c r="M39" s="62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</row>
    <row r="40" spans="1:13" ht="12.75">
      <c r="A40" s="655"/>
      <c r="B40" s="262"/>
      <c r="C40" s="283" t="s">
        <v>110</v>
      </c>
      <c r="D40" s="295" t="s">
        <v>118</v>
      </c>
      <c r="E40" s="296">
        <v>1</v>
      </c>
      <c r="F40" s="307"/>
      <c r="G40" s="307"/>
      <c r="H40" s="307"/>
      <c r="I40" s="307"/>
      <c r="J40" s="307"/>
      <c r="K40" s="307"/>
      <c r="L40" s="307"/>
      <c r="M40" s="290">
        <v>47</v>
      </c>
    </row>
    <row r="41" spans="1:13" ht="12.75">
      <c r="A41" s="655"/>
      <c r="B41" s="262"/>
      <c r="C41" s="283" t="s">
        <v>111</v>
      </c>
      <c r="D41" s="295" t="s">
        <v>118</v>
      </c>
      <c r="E41" s="296">
        <v>1</v>
      </c>
      <c r="F41" s="307"/>
      <c r="G41" s="307"/>
      <c r="H41" s="307"/>
      <c r="I41" s="307"/>
      <c r="J41" s="307"/>
      <c r="K41" s="307"/>
      <c r="L41" s="307"/>
      <c r="M41" s="290">
        <v>47</v>
      </c>
    </row>
    <row r="42" spans="1:13" ht="12.75">
      <c r="A42" s="655"/>
      <c r="B42" s="262">
        <v>20</v>
      </c>
      <c r="C42" s="272" t="s">
        <v>56</v>
      </c>
      <c r="D42" s="295" t="s">
        <v>46</v>
      </c>
      <c r="E42" s="296">
        <v>32</v>
      </c>
      <c r="F42" s="307"/>
      <c r="G42" s="307"/>
      <c r="H42" s="307"/>
      <c r="I42" s="307"/>
      <c r="J42" s="307"/>
      <c r="K42" s="307"/>
      <c r="L42" s="307"/>
      <c r="M42" s="290">
        <v>48</v>
      </c>
    </row>
    <row r="43" spans="1:13" ht="12.75">
      <c r="A43" s="655"/>
      <c r="B43" s="262">
        <v>21</v>
      </c>
      <c r="C43" s="272" t="s">
        <v>55</v>
      </c>
      <c r="D43" s="295" t="s">
        <v>46</v>
      </c>
      <c r="E43" s="296">
        <v>130</v>
      </c>
      <c r="F43" s="307"/>
      <c r="G43" s="307"/>
      <c r="H43" s="307"/>
      <c r="I43" s="307"/>
      <c r="J43" s="307"/>
      <c r="K43" s="307"/>
      <c r="L43" s="307"/>
      <c r="M43" s="290">
        <v>49</v>
      </c>
    </row>
    <row r="44" spans="1:13" s="232" customFormat="1" ht="12.75">
      <c r="A44" s="655"/>
      <c r="B44" s="262">
        <v>22</v>
      </c>
      <c r="C44" s="272" t="s">
        <v>107</v>
      </c>
      <c r="D44" s="295" t="s">
        <v>47</v>
      </c>
      <c r="E44" s="296">
        <v>44</v>
      </c>
      <c r="F44" s="307"/>
      <c r="G44" s="307"/>
      <c r="H44" s="307"/>
      <c r="I44" s="307"/>
      <c r="J44" s="307"/>
      <c r="K44" s="307"/>
      <c r="L44" s="307"/>
      <c r="M44" s="290">
        <v>64</v>
      </c>
    </row>
    <row r="45" spans="1:130" s="237" customFormat="1" ht="13.5" thickBot="1">
      <c r="A45" s="656"/>
      <c r="B45" s="268">
        <v>23</v>
      </c>
      <c r="C45" s="284" t="s">
        <v>108</v>
      </c>
      <c r="D45" s="304" t="s">
        <v>47</v>
      </c>
      <c r="E45" s="292">
        <v>124</v>
      </c>
      <c r="F45" s="309"/>
      <c r="G45" s="309"/>
      <c r="H45" s="309"/>
      <c r="I45" s="309"/>
      <c r="J45" s="309"/>
      <c r="K45" s="309"/>
      <c r="L45" s="309"/>
      <c r="M45" s="293">
        <v>65</v>
      </c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</row>
    <row r="46" ht="12.75">
      <c r="A46" s="255" t="s">
        <v>116</v>
      </c>
    </row>
    <row r="47" ht="12.75">
      <c r="A47" s="314" t="s">
        <v>117</v>
      </c>
    </row>
    <row r="48" ht="12.75">
      <c r="A48" s="314"/>
    </row>
    <row r="49" spans="1:11" ht="12.75">
      <c r="A49" s="314"/>
      <c r="K49" s="231"/>
    </row>
    <row r="50" spans="3:11" ht="12.75">
      <c r="C50" s="617" t="s">
        <v>178</v>
      </c>
      <c r="D50" s="618"/>
      <c r="E50" s="577"/>
      <c r="F50" s="617"/>
      <c r="G50" s="617"/>
      <c r="K50" s="617" t="s">
        <v>178</v>
      </c>
    </row>
    <row r="51" spans="3:11" ht="12.75">
      <c r="C51" s="643" t="s">
        <v>179</v>
      </c>
      <c r="D51" s="618"/>
      <c r="E51" s="577"/>
      <c r="F51" s="617"/>
      <c r="G51" s="617"/>
      <c r="K51" s="619" t="s">
        <v>180</v>
      </c>
    </row>
  </sheetData>
  <sheetProtection/>
  <mergeCells count="14">
    <mergeCell ref="A22:A31"/>
    <mergeCell ref="A6:A14"/>
    <mergeCell ref="A15:A21"/>
    <mergeCell ref="A32:A36"/>
    <mergeCell ref="A2:M2"/>
    <mergeCell ref="A1:M1"/>
    <mergeCell ref="A37:A45"/>
    <mergeCell ref="A3:A4"/>
    <mergeCell ref="C3:C4"/>
    <mergeCell ref="M3:M4"/>
    <mergeCell ref="D3:D4"/>
    <mergeCell ref="E3:E4"/>
    <mergeCell ref="B3:B4"/>
    <mergeCell ref="F3:L3"/>
  </mergeCells>
  <printOptions horizontalCentered="1"/>
  <pageMargins left="0.7086614173228347" right="0.35433070866141736" top="0.7874015748031497" bottom="0.1968503937007874" header="0.5118110236220472" footer="0.5118110236220472"/>
  <pageSetup fitToHeight="3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60"/>
  <sheetViews>
    <sheetView zoomScale="115" zoomScaleNormal="115" zoomScalePageLayoutView="0" workbookViewId="0" topLeftCell="A1">
      <selection activeCell="A1" sqref="A1:I1"/>
    </sheetView>
  </sheetViews>
  <sheetFormatPr defaultColWidth="9.140625" defaultRowHeight="12.75"/>
  <cols>
    <col min="1" max="1" width="7.7109375" style="231" customWidth="1"/>
    <col min="2" max="2" width="5.28125" style="256" customWidth="1"/>
    <col min="3" max="3" width="45.7109375" style="235" customWidth="1"/>
    <col min="4" max="4" width="8.7109375" style="233" customWidth="1"/>
    <col min="5" max="5" width="8.7109375" style="234" customWidth="1"/>
    <col min="6" max="6" width="10.7109375" style="0" customWidth="1"/>
    <col min="7" max="9" width="10.7109375" style="233" customWidth="1"/>
    <col min="10" max="126" width="9.140625" style="232" customWidth="1"/>
    <col min="127" max="16384" width="9.140625" style="231" customWidth="1"/>
  </cols>
  <sheetData>
    <row r="1" spans="1:31" ht="15.75" customHeight="1">
      <c r="A1" s="679" t="s">
        <v>185</v>
      </c>
      <c r="B1" s="679"/>
      <c r="C1" s="679"/>
      <c r="D1" s="679"/>
      <c r="E1" s="679"/>
      <c r="F1" s="679"/>
      <c r="G1" s="679"/>
      <c r="H1" s="679"/>
      <c r="I1" s="679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</row>
    <row r="2" spans="1:31" ht="39" customHeight="1">
      <c r="A2" s="680" t="s">
        <v>182</v>
      </c>
      <c r="B2" s="680"/>
      <c r="C2" s="680"/>
      <c r="D2" s="680"/>
      <c r="E2" s="680"/>
      <c r="F2" s="680"/>
      <c r="G2" s="680"/>
      <c r="H2" s="680"/>
      <c r="I2" s="680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</row>
    <row r="3" spans="1:31" ht="27.75" customHeight="1">
      <c r="A3" s="678" t="s">
        <v>113</v>
      </c>
      <c r="B3" s="678" t="s">
        <v>0</v>
      </c>
      <c r="C3" s="675" t="s">
        <v>81</v>
      </c>
      <c r="D3" s="676" t="s">
        <v>75</v>
      </c>
      <c r="E3" s="675" t="s">
        <v>82</v>
      </c>
      <c r="F3" s="682" t="s">
        <v>167</v>
      </c>
      <c r="G3" s="682"/>
      <c r="H3" s="682"/>
      <c r="I3" s="682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</row>
    <row r="4" spans="1:9" ht="34.5" customHeight="1">
      <c r="A4" s="678"/>
      <c r="B4" s="678"/>
      <c r="C4" s="675"/>
      <c r="D4" s="676"/>
      <c r="E4" s="675"/>
      <c r="F4" s="677" t="s">
        <v>168</v>
      </c>
      <c r="G4" s="677" t="s">
        <v>169</v>
      </c>
      <c r="H4" s="677" t="s">
        <v>188</v>
      </c>
      <c r="I4" s="677"/>
    </row>
    <row r="5" spans="1:9" ht="27" customHeight="1">
      <c r="A5" s="678"/>
      <c r="B5" s="678"/>
      <c r="C5" s="675"/>
      <c r="D5" s="676"/>
      <c r="E5" s="675"/>
      <c r="F5" s="677"/>
      <c r="G5" s="677"/>
      <c r="H5" s="599" t="s">
        <v>174</v>
      </c>
      <c r="I5" s="599" t="s">
        <v>175</v>
      </c>
    </row>
    <row r="6" spans="1:9" ht="12.75">
      <c r="A6" s="288" t="s">
        <v>83</v>
      </c>
      <c r="B6" s="288" t="s">
        <v>84</v>
      </c>
      <c r="C6" s="295" t="s">
        <v>85</v>
      </c>
      <c r="D6" s="600" t="s">
        <v>86</v>
      </c>
      <c r="E6" s="295" t="s">
        <v>87</v>
      </c>
      <c r="F6" s="601" t="s">
        <v>88</v>
      </c>
      <c r="G6" s="601" t="s">
        <v>89</v>
      </c>
      <c r="H6" s="601" t="s">
        <v>90</v>
      </c>
      <c r="I6" s="601" t="s">
        <v>123</v>
      </c>
    </row>
    <row r="7" spans="1:126" s="242" customFormat="1" ht="13.5" customHeight="1">
      <c r="A7" s="681" t="s">
        <v>190</v>
      </c>
      <c r="B7" s="270">
        <v>1</v>
      </c>
      <c r="C7" s="593" t="s">
        <v>74</v>
      </c>
      <c r="D7" s="594">
        <v>15161</v>
      </c>
      <c r="E7" s="294" t="s">
        <v>49</v>
      </c>
      <c r="F7" s="595"/>
      <c r="G7" s="596"/>
      <c r="H7" s="597">
        <f>G7-F7</f>
        <v>0</v>
      </c>
      <c r="I7" s="598">
        <v>0</v>
      </c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</row>
    <row r="8" spans="1:126" s="237" customFormat="1" ht="12.75">
      <c r="A8" s="669"/>
      <c r="B8" s="262">
        <v>2</v>
      </c>
      <c r="C8" s="263" t="s">
        <v>80</v>
      </c>
      <c r="D8" s="289">
        <v>40</v>
      </c>
      <c r="E8" s="288" t="s">
        <v>46</v>
      </c>
      <c r="F8" s="589"/>
      <c r="G8" s="588"/>
      <c r="H8" s="585">
        <f>G8-F8</f>
        <v>0</v>
      </c>
      <c r="I8" s="586">
        <v>0</v>
      </c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D8" s="238"/>
      <c r="BE8" s="238"/>
      <c r="BF8" s="238"/>
      <c r="BG8" s="238"/>
      <c r="BH8" s="238"/>
      <c r="BI8" s="238"/>
      <c r="BJ8" s="238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</row>
    <row r="9" spans="1:126" s="242" customFormat="1" ht="12.75">
      <c r="A9" s="669"/>
      <c r="B9" s="262">
        <v>3</v>
      </c>
      <c r="C9" s="264" t="s">
        <v>73</v>
      </c>
      <c r="D9" s="289">
        <v>13840</v>
      </c>
      <c r="E9" s="288" t="s">
        <v>49</v>
      </c>
      <c r="F9" s="587"/>
      <c r="G9" s="588"/>
      <c r="H9" s="585">
        <f>G9-F9</f>
        <v>0</v>
      </c>
      <c r="I9" s="586">
        <v>0</v>
      </c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1"/>
      <c r="BD9" s="241"/>
      <c r="BE9" s="241"/>
      <c r="BF9" s="241"/>
      <c r="BG9" s="241"/>
      <c r="BH9" s="241"/>
      <c r="BI9" s="241"/>
      <c r="BJ9" s="241"/>
      <c r="BK9" s="241"/>
      <c r="BL9" s="241"/>
      <c r="BM9" s="241"/>
      <c r="BN9" s="241"/>
      <c r="BO9" s="241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</row>
    <row r="10" spans="1:126" s="237" customFormat="1" ht="12.75">
      <c r="A10" s="669"/>
      <c r="B10" s="262">
        <v>4</v>
      </c>
      <c r="C10" s="265" t="s">
        <v>72</v>
      </c>
      <c r="D10" s="289">
        <v>16472</v>
      </c>
      <c r="E10" s="288" t="s">
        <v>47</v>
      </c>
      <c r="F10" s="589"/>
      <c r="G10" s="588"/>
      <c r="H10" s="585">
        <f>G10-F10</f>
        <v>0</v>
      </c>
      <c r="I10" s="586">
        <v>0</v>
      </c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</row>
    <row r="11" spans="1:126" s="237" customFormat="1" ht="12.75">
      <c r="A11" s="669"/>
      <c r="B11" s="262">
        <v>5</v>
      </c>
      <c r="C11" s="265" t="s">
        <v>71</v>
      </c>
      <c r="D11" s="626"/>
      <c r="E11" s="625"/>
      <c r="F11" s="626"/>
      <c r="G11" s="626"/>
      <c r="H11" s="626"/>
      <c r="I11" s="626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</row>
    <row r="12" spans="1:126" s="237" customFormat="1" ht="12.75">
      <c r="A12" s="669"/>
      <c r="B12" s="262"/>
      <c r="C12" s="266" t="s">
        <v>70</v>
      </c>
      <c r="D12" s="289">
        <v>1386</v>
      </c>
      <c r="E12" s="288" t="s">
        <v>47</v>
      </c>
      <c r="F12" s="589"/>
      <c r="G12" s="588"/>
      <c r="H12" s="585">
        <f aca="true" t="shared" si="0" ref="H12:H17">G12-F12</f>
        <v>0</v>
      </c>
      <c r="I12" s="586">
        <v>0</v>
      </c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/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/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8"/>
      <c r="DE12" s="238"/>
      <c r="DF12" s="238"/>
      <c r="DG12" s="238"/>
      <c r="DH12" s="238"/>
      <c r="DI12" s="238"/>
      <c r="DJ12" s="238"/>
      <c r="DK12" s="238"/>
      <c r="DL12" s="238"/>
      <c r="DM12" s="238"/>
      <c r="DN12" s="238"/>
      <c r="DO12" s="238"/>
      <c r="DP12" s="238"/>
      <c r="DQ12" s="238"/>
      <c r="DR12" s="238"/>
      <c r="DS12" s="238"/>
      <c r="DT12" s="238"/>
      <c r="DU12" s="238"/>
      <c r="DV12" s="238"/>
    </row>
    <row r="13" spans="1:126" s="237" customFormat="1" ht="12.75">
      <c r="A13" s="669"/>
      <c r="B13" s="262"/>
      <c r="C13" s="267" t="s">
        <v>69</v>
      </c>
      <c r="D13" s="289">
        <v>278</v>
      </c>
      <c r="E13" s="288" t="s">
        <v>49</v>
      </c>
      <c r="F13" s="589"/>
      <c r="G13" s="588"/>
      <c r="H13" s="585">
        <f t="shared" si="0"/>
        <v>0</v>
      </c>
      <c r="I13" s="586">
        <v>0</v>
      </c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/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/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8"/>
      <c r="DE13" s="238"/>
      <c r="DF13" s="238"/>
      <c r="DG13" s="238"/>
      <c r="DH13" s="238"/>
      <c r="DI13" s="238"/>
      <c r="DJ13" s="238"/>
      <c r="DK13" s="238"/>
      <c r="DL13" s="238"/>
      <c r="DM13" s="238"/>
      <c r="DN13" s="238"/>
      <c r="DO13" s="238"/>
      <c r="DP13" s="238"/>
      <c r="DQ13" s="238"/>
      <c r="DR13" s="238"/>
      <c r="DS13" s="238"/>
      <c r="DT13" s="238"/>
      <c r="DU13" s="238"/>
      <c r="DV13" s="238"/>
    </row>
    <row r="14" spans="1:126" s="237" customFormat="1" ht="12.75">
      <c r="A14" s="669"/>
      <c r="B14" s="262"/>
      <c r="C14" s="266" t="s">
        <v>68</v>
      </c>
      <c r="D14" s="289">
        <v>220</v>
      </c>
      <c r="E14" s="288" t="s">
        <v>49</v>
      </c>
      <c r="F14" s="589"/>
      <c r="G14" s="588"/>
      <c r="H14" s="585">
        <f t="shared" si="0"/>
        <v>0</v>
      </c>
      <c r="I14" s="586">
        <v>0</v>
      </c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</row>
    <row r="15" spans="1:126" s="237" customFormat="1" ht="13.5" thickBot="1">
      <c r="A15" s="670"/>
      <c r="B15" s="268"/>
      <c r="C15" s="269" t="s">
        <v>67</v>
      </c>
      <c r="D15" s="292">
        <v>2223</v>
      </c>
      <c r="E15" s="291" t="s">
        <v>47</v>
      </c>
      <c r="F15" s="604"/>
      <c r="G15" s="605"/>
      <c r="H15" s="606">
        <f t="shared" si="0"/>
        <v>0</v>
      </c>
      <c r="I15" s="607">
        <v>0</v>
      </c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/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/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8"/>
      <c r="DE15" s="238"/>
      <c r="DF15" s="238"/>
      <c r="DG15" s="238"/>
      <c r="DH15" s="238"/>
      <c r="DI15" s="238"/>
      <c r="DJ15" s="238"/>
      <c r="DK15" s="238"/>
      <c r="DL15" s="238"/>
      <c r="DM15" s="238"/>
      <c r="DN15" s="238"/>
      <c r="DO15" s="238"/>
      <c r="DP15" s="238"/>
      <c r="DQ15" s="238"/>
      <c r="DR15" s="238"/>
      <c r="DS15" s="238"/>
      <c r="DT15" s="238"/>
      <c r="DU15" s="238"/>
      <c r="DV15" s="238"/>
    </row>
    <row r="16" spans="1:9" ht="12.75">
      <c r="A16" s="671" t="s">
        <v>51</v>
      </c>
      <c r="B16" s="270">
        <v>6</v>
      </c>
      <c r="C16" s="271" t="s">
        <v>99</v>
      </c>
      <c r="D16" s="301">
        <v>1651</v>
      </c>
      <c r="E16" s="294" t="s">
        <v>49</v>
      </c>
      <c r="F16" s="602"/>
      <c r="G16" s="603"/>
      <c r="H16" s="597">
        <f t="shared" si="0"/>
        <v>0</v>
      </c>
      <c r="I16" s="598">
        <v>0</v>
      </c>
    </row>
    <row r="17" spans="1:9" ht="12.75">
      <c r="A17" s="672"/>
      <c r="B17" s="262">
        <v>7</v>
      </c>
      <c r="C17" s="272" t="s">
        <v>101</v>
      </c>
      <c r="D17" s="296">
        <v>25312</v>
      </c>
      <c r="E17" s="295" t="s">
        <v>50</v>
      </c>
      <c r="F17" s="590"/>
      <c r="G17" s="591"/>
      <c r="H17" s="585">
        <f t="shared" si="0"/>
        <v>0</v>
      </c>
      <c r="I17" s="586">
        <v>0</v>
      </c>
    </row>
    <row r="18" spans="1:9" ht="12.75">
      <c r="A18" s="672"/>
      <c r="B18" s="262">
        <v>8</v>
      </c>
      <c r="C18" s="272" t="s">
        <v>102</v>
      </c>
      <c r="D18" s="638"/>
      <c r="E18" s="633"/>
      <c r="F18" s="626"/>
      <c r="G18" s="638"/>
      <c r="H18" s="638"/>
      <c r="I18" s="638"/>
    </row>
    <row r="19" spans="1:9" ht="12.75">
      <c r="A19" s="672"/>
      <c r="B19" s="262"/>
      <c r="C19" s="273" t="s">
        <v>103</v>
      </c>
      <c r="D19" s="296">
        <v>381</v>
      </c>
      <c r="E19" s="295" t="s">
        <v>49</v>
      </c>
      <c r="F19" s="590"/>
      <c r="G19" s="591"/>
      <c r="H19" s="585">
        <f>G19-F19</f>
        <v>0</v>
      </c>
      <c r="I19" s="586">
        <v>0</v>
      </c>
    </row>
    <row r="20" spans="1:9" ht="12.75">
      <c r="A20" s="672"/>
      <c r="B20" s="262"/>
      <c r="C20" s="273" t="s">
        <v>104</v>
      </c>
      <c r="D20" s="296">
        <v>34</v>
      </c>
      <c r="E20" s="295" t="s">
        <v>49</v>
      </c>
      <c r="F20" s="590"/>
      <c r="G20" s="591"/>
      <c r="H20" s="585">
        <f>G20-F20</f>
        <v>0</v>
      </c>
      <c r="I20" s="586">
        <v>0</v>
      </c>
    </row>
    <row r="21" spans="1:9" ht="12.75">
      <c r="A21" s="672"/>
      <c r="B21" s="262">
        <v>9</v>
      </c>
      <c r="C21" s="272" t="s">
        <v>106</v>
      </c>
      <c r="D21" s="296">
        <v>766</v>
      </c>
      <c r="E21" s="295" t="s">
        <v>47</v>
      </c>
      <c r="F21" s="590"/>
      <c r="G21" s="591"/>
      <c r="H21" s="585">
        <f>G21-F21</f>
        <v>0</v>
      </c>
      <c r="I21" s="586">
        <v>0</v>
      </c>
    </row>
    <row r="22" spans="1:9" ht="13.5" thickBot="1">
      <c r="A22" s="673"/>
      <c r="B22" s="259">
        <v>10</v>
      </c>
      <c r="C22" s="274" t="s">
        <v>48</v>
      </c>
      <c r="D22" s="305">
        <v>589</v>
      </c>
      <c r="E22" s="297" t="s">
        <v>47</v>
      </c>
      <c r="F22" s="608"/>
      <c r="G22" s="609"/>
      <c r="H22" s="585">
        <f>G22-F22</f>
        <v>0</v>
      </c>
      <c r="I22" s="586">
        <v>0</v>
      </c>
    </row>
    <row r="23" spans="1:126" s="237" customFormat="1" ht="12.75">
      <c r="A23" s="668" t="s">
        <v>77</v>
      </c>
      <c r="B23" s="260">
        <v>11</v>
      </c>
      <c r="C23" s="275" t="s">
        <v>66</v>
      </c>
      <c r="D23" s="630"/>
      <c r="E23" s="629"/>
      <c r="F23" s="630"/>
      <c r="G23" s="630"/>
      <c r="H23" s="630"/>
      <c r="I23" s="630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8"/>
      <c r="BT23" s="238"/>
      <c r="BU23" s="238"/>
      <c r="BV23" s="238"/>
      <c r="BW23" s="238"/>
      <c r="BX23" s="238"/>
      <c r="BY23" s="238"/>
      <c r="BZ23" s="238"/>
      <c r="CA23" s="238"/>
      <c r="CB23" s="238"/>
      <c r="CC23" s="238"/>
      <c r="CD23" s="238"/>
      <c r="CE23" s="238"/>
      <c r="CF23" s="238"/>
      <c r="CG23" s="238"/>
      <c r="CH23" s="238"/>
      <c r="CI23" s="238"/>
      <c r="CJ23" s="238"/>
      <c r="CK23" s="238"/>
      <c r="CL23" s="238"/>
      <c r="CM23" s="238"/>
      <c r="CN23" s="238"/>
      <c r="CO23" s="238"/>
      <c r="CP23" s="238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</row>
    <row r="24" spans="1:126" s="237" customFormat="1" ht="15" customHeight="1">
      <c r="A24" s="669"/>
      <c r="B24" s="262"/>
      <c r="C24" s="273" t="s">
        <v>96</v>
      </c>
      <c r="D24" s="289">
        <v>290</v>
      </c>
      <c r="E24" s="299" t="s">
        <v>46</v>
      </c>
      <c r="F24" s="589"/>
      <c r="G24" s="588"/>
      <c r="H24" s="585">
        <f>G24-F24</f>
        <v>0</v>
      </c>
      <c r="I24" s="586">
        <v>0</v>
      </c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</row>
    <row r="25" spans="1:126" s="237" customFormat="1" ht="15" customHeight="1">
      <c r="A25" s="669"/>
      <c r="B25" s="262"/>
      <c r="C25" s="273" t="s">
        <v>97</v>
      </c>
      <c r="D25" s="289">
        <v>120</v>
      </c>
      <c r="E25" s="299" t="s">
        <v>46</v>
      </c>
      <c r="F25" s="589"/>
      <c r="G25" s="588"/>
      <c r="H25" s="585">
        <f>G25-F25</f>
        <v>0</v>
      </c>
      <c r="I25" s="586">
        <v>0</v>
      </c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/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/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</row>
    <row r="26" spans="1:126" s="237" customFormat="1" ht="12.75">
      <c r="A26" s="669"/>
      <c r="B26" s="262"/>
      <c r="C26" s="273" t="s">
        <v>98</v>
      </c>
      <c r="D26" s="289">
        <v>16</v>
      </c>
      <c r="E26" s="299" t="s">
        <v>46</v>
      </c>
      <c r="F26" s="589"/>
      <c r="G26" s="588"/>
      <c r="H26" s="585">
        <f>G26-F26</f>
        <v>0</v>
      </c>
      <c r="I26" s="586">
        <v>0</v>
      </c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/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8"/>
      <c r="DE26" s="238"/>
      <c r="DF26" s="238"/>
      <c r="DG26" s="238"/>
      <c r="DH26" s="238"/>
      <c r="DI26" s="238"/>
      <c r="DJ26" s="238"/>
      <c r="DK26" s="238"/>
      <c r="DL26" s="238"/>
      <c r="DM26" s="238"/>
      <c r="DN26" s="238"/>
      <c r="DO26" s="238"/>
      <c r="DP26" s="238"/>
      <c r="DQ26" s="238"/>
      <c r="DR26" s="238"/>
      <c r="DS26" s="238"/>
      <c r="DT26" s="238"/>
      <c r="DU26" s="238"/>
      <c r="DV26" s="238"/>
    </row>
    <row r="27" spans="1:126" s="237" customFormat="1" ht="12.75">
      <c r="A27" s="669"/>
      <c r="B27" s="262">
        <v>12</v>
      </c>
      <c r="C27" s="272" t="s">
        <v>65</v>
      </c>
      <c r="D27" s="626"/>
      <c r="E27" s="633"/>
      <c r="F27" s="626"/>
      <c r="G27" s="626"/>
      <c r="H27" s="626"/>
      <c r="I27" s="626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/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8"/>
      <c r="DE27" s="238"/>
      <c r="DF27" s="238"/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</row>
    <row r="28" spans="1:126" s="237" customFormat="1" ht="12.75">
      <c r="A28" s="669"/>
      <c r="B28" s="262"/>
      <c r="C28" s="276" t="s">
        <v>64</v>
      </c>
      <c r="D28" s="289">
        <v>146</v>
      </c>
      <c r="E28" s="295" t="s">
        <v>46</v>
      </c>
      <c r="F28" s="589"/>
      <c r="G28" s="588"/>
      <c r="H28" s="585">
        <f>G28-F28</f>
        <v>0</v>
      </c>
      <c r="I28" s="586">
        <v>0</v>
      </c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38"/>
      <c r="BZ28" s="238"/>
      <c r="CA28" s="238"/>
      <c r="CB28" s="238"/>
      <c r="CC28" s="238"/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  <c r="CS28" s="238"/>
      <c r="CT28" s="238"/>
      <c r="CU28" s="238"/>
      <c r="CV28" s="238"/>
      <c r="CW28" s="238"/>
      <c r="CX28" s="238"/>
      <c r="CY28" s="238"/>
      <c r="CZ28" s="238"/>
      <c r="DA28" s="238"/>
      <c r="DB28" s="238"/>
      <c r="DC28" s="238"/>
      <c r="DD28" s="238"/>
      <c r="DE28" s="238"/>
      <c r="DF28" s="238"/>
      <c r="DG28" s="238"/>
      <c r="DH28" s="238"/>
      <c r="DI28" s="238"/>
      <c r="DJ28" s="238"/>
      <c r="DK28" s="238"/>
      <c r="DL28" s="238"/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</row>
    <row r="29" spans="1:126" s="237" customFormat="1" ht="12.75">
      <c r="A29" s="669"/>
      <c r="B29" s="262"/>
      <c r="C29" s="276" t="s">
        <v>63</v>
      </c>
      <c r="D29" s="289">
        <v>216</v>
      </c>
      <c r="E29" s="295" t="s">
        <v>46</v>
      </c>
      <c r="F29" s="589"/>
      <c r="G29" s="588"/>
      <c r="H29" s="585">
        <f>G29-F29</f>
        <v>0</v>
      </c>
      <c r="I29" s="586">
        <v>0</v>
      </c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38"/>
      <c r="BZ29" s="238"/>
      <c r="CA29" s="238"/>
      <c r="CB29" s="238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238"/>
      <c r="CT29" s="238"/>
      <c r="CU29" s="238"/>
      <c r="CV29" s="238"/>
      <c r="CW29" s="238"/>
      <c r="CX29" s="238"/>
      <c r="CY29" s="238"/>
      <c r="CZ29" s="238"/>
      <c r="DA29" s="238"/>
      <c r="DB29" s="238"/>
      <c r="DC29" s="238"/>
      <c r="DD29" s="238"/>
      <c r="DE29" s="238"/>
      <c r="DF29" s="238"/>
      <c r="DG29" s="238"/>
      <c r="DH29" s="238"/>
      <c r="DI29" s="238"/>
      <c r="DJ29" s="238"/>
      <c r="DK29" s="238"/>
      <c r="DL29" s="238"/>
      <c r="DM29" s="238"/>
      <c r="DN29" s="238"/>
      <c r="DO29" s="238"/>
      <c r="DP29" s="238"/>
      <c r="DQ29" s="238"/>
      <c r="DR29" s="238"/>
      <c r="DS29" s="238"/>
      <c r="DT29" s="238"/>
      <c r="DU29" s="238"/>
      <c r="DV29" s="238"/>
    </row>
    <row r="30" spans="1:126" s="237" customFormat="1" ht="25.5">
      <c r="A30" s="669"/>
      <c r="B30" s="262">
        <v>13</v>
      </c>
      <c r="C30" s="277" t="s">
        <v>62</v>
      </c>
      <c r="D30" s="626"/>
      <c r="E30" s="634"/>
      <c r="F30" s="626"/>
      <c r="G30" s="626"/>
      <c r="H30" s="626"/>
      <c r="I30" s="626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8"/>
      <c r="DT30" s="238"/>
      <c r="DU30" s="238"/>
      <c r="DV30" s="238"/>
    </row>
    <row r="31" spans="1:126" s="237" customFormat="1" ht="12.75">
      <c r="A31" s="669"/>
      <c r="B31" s="262"/>
      <c r="C31" s="278" t="s">
        <v>61</v>
      </c>
      <c r="D31" s="289">
        <v>80</v>
      </c>
      <c r="E31" s="299" t="s">
        <v>46</v>
      </c>
      <c r="F31" s="589"/>
      <c r="G31" s="588"/>
      <c r="H31" s="585">
        <f>G31-F31</f>
        <v>0</v>
      </c>
      <c r="I31" s="586">
        <v>0</v>
      </c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38"/>
      <c r="CB31" s="238"/>
      <c r="CC31" s="238"/>
      <c r="CD31" s="238"/>
      <c r="CE31" s="238"/>
      <c r="CF31" s="238"/>
      <c r="CG31" s="238"/>
      <c r="CH31" s="238"/>
      <c r="CI31" s="238"/>
      <c r="CJ31" s="238"/>
      <c r="CK31" s="238"/>
      <c r="CL31" s="238"/>
      <c r="CM31" s="238"/>
      <c r="CN31" s="238"/>
      <c r="CO31" s="238"/>
      <c r="CP31" s="238"/>
      <c r="CQ31" s="238"/>
      <c r="CR31" s="238"/>
      <c r="CS31" s="238"/>
      <c r="CT31" s="238"/>
      <c r="CU31" s="238"/>
      <c r="CV31" s="238"/>
      <c r="CW31" s="238"/>
      <c r="CX31" s="238"/>
      <c r="CY31" s="238"/>
      <c r="CZ31" s="238"/>
      <c r="DA31" s="238"/>
      <c r="DB31" s="238"/>
      <c r="DC31" s="238"/>
      <c r="DD31" s="238"/>
      <c r="DE31" s="238"/>
      <c r="DF31" s="238"/>
      <c r="DG31" s="238"/>
      <c r="DH31" s="238"/>
      <c r="DI31" s="238"/>
      <c r="DJ31" s="238"/>
      <c r="DK31" s="238"/>
      <c r="DL31" s="238"/>
      <c r="DM31" s="238"/>
      <c r="DN31" s="238"/>
      <c r="DO31" s="238"/>
      <c r="DP31" s="238"/>
      <c r="DQ31" s="238"/>
      <c r="DR31" s="238"/>
      <c r="DS31" s="238"/>
      <c r="DT31" s="238"/>
      <c r="DU31" s="238"/>
      <c r="DV31" s="238"/>
    </row>
    <row r="32" spans="1:126" s="237" customFormat="1" ht="51.75" thickBot="1">
      <c r="A32" s="670"/>
      <c r="B32" s="268">
        <v>14</v>
      </c>
      <c r="C32" s="279" t="s">
        <v>79</v>
      </c>
      <c r="D32" s="639">
        <v>1</v>
      </c>
      <c r="E32" s="640" t="s">
        <v>60</v>
      </c>
      <c r="F32" s="641"/>
      <c r="G32" s="642"/>
      <c r="H32" s="611">
        <f>G32-F32</f>
        <v>0</v>
      </c>
      <c r="I32" s="612">
        <v>0</v>
      </c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8"/>
      <c r="CX32" s="238"/>
      <c r="CY32" s="238"/>
      <c r="CZ32" s="238"/>
      <c r="DA32" s="238"/>
      <c r="DB32" s="238"/>
      <c r="DC32" s="238"/>
      <c r="DD32" s="238"/>
      <c r="DE32" s="238"/>
      <c r="DF32" s="238"/>
      <c r="DG32" s="238"/>
      <c r="DH32" s="238"/>
      <c r="DI32" s="238"/>
      <c r="DJ32" s="238"/>
      <c r="DK32" s="238"/>
      <c r="DL32" s="238"/>
      <c r="DM32" s="238"/>
      <c r="DN32" s="238"/>
      <c r="DO32" s="238"/>
      <c r="DP32" s="238"/>
      <c r="DQ32" s="238"/>
      <c r="DR32" s="238"/>
      <c r="DS32" s="238"/>
      <c r="DT32" s="238"/>
      <c r="DU32" s="238"/>
      <c r="DV32" s="238"/>
    </row>
    <row r="33" spans="1:9" ht="12.75">
      <c r="A33" s="671" t="s">
        <v>183</v>
      </c>
      <c r="B33" s="270">
        <v>15</v>
      </c>
      <c r="C33" s="280" t="s">
        <v>54</v>
      </c>
      <c r="D33" s="636"/>
      <c r="E33" s="635"/>
      <c r="F33" s="630"/>
      <c r="G33" s="636"/>
      <c r="H33" s="636"/>
      <c r="I33" s="636"/>
    </row>
    <row r="34" spans="1:9" ht="12.75">
      <c r="A34" s="672"/>
      <c r="B34" s="262"/>
      <c r="C34" s="281" t="s">
        <v>53</v>
      </c>
      <c r="D34" s="296">
        <v>378</v>
      </c>
      <c r="E34" s="295" t="s">
        <v>46</v>
      </c>
      <c r="F34" s="590"/>
      <c r="G34" s="591"/>
      <c r="H34" s="585">
        <f aca="true" t="shared" si="1" ref="H34:H39">G34-F34</f>
        <v>0</v>
      </c>
      <c r="I34" s="586">
        <v>0</v>
      </c>
    </row>
    <row r="35" spans="1:9" ht="12.75">
      <c r="A35" s="672"/>
      <c r="B35" s="262"/>
      <c r="C35" s="281" t="s">
        <v>52</v>
      </c>
      <c r="D35" s="296">
        <v>60</v>
      </c>
      <c r="E35" s="295" t="s">
        <v>46</v>
      </c>
      <c r="F35" s="590"/>
      <c r="G35" s="591"/>
      <c r="H35" s="585">
        <f t="shared" si="1"/>
        <v>0</v>
      </c>
      <c r="I35" s="586">
        <v>0</v>
      </c>
    </row>
    <row r="36" spans="1:9" ht="12.75">
      <c r="A36" s="672"/>
      <c r="B36" s="262"/>
      <c r="C36" s="273" t="s">
        <v>112</v>
      </c>
      <c r="D36" s="296">
        <v>140</v>
      </c>
      <c r="E36" s="295" t="s">
        <v>46</v>
      </c>
      <c r="F36" s="590"/>
      <c r="G36" s="591"/>
      <c r="H36" s="585">
        <f t="shared" si="1"/>
        <v>0</v>
      </c>
      <c r="I36" s="586">
        <v>0</v>
      </c>
    </row>
    <row r="37" spans="1:126" s="239" customFormat="1" ht="13.5" thickBot="1">
      <c r="A37" s="673"/>
      <c r="B37" s="259">
        <v>16</v>
      </c>
      <c r="C37" s="282" t="s">
        <v>59</v>
      </c>
      <c r="D37" s="305">
        <v>2190</v>
      </c>
      <c r="E37" s="297" t="s">
        <v>47</v>
      </c>
      <c r="F37" s="610"/>
      <c r="G37" s="609"/>
      <c r="H37" s="611">
        <f t="shared" si="1"/>
        <v>0</v>
      </c>
      <c r="I37" s="612">
        <v>0</v>
      </c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</row>
    <row r="38" spans="1:126" s="237" customFormat="1" ht="12.75">
      <c r="A38" s="654" t="s">
        <v>192</v>
      </c>
      <c r="B38" s="260">
        <v>17</v>
      </c>
      <c r="C38" s="275" t="s">
        <v>58</v>
      </c>
      <c r="D38" s="303">
        <v>1198</v>
      </c>
      <c r="E38" s="302" t="s">
        <v>47</v>
      </c>
      <c r="F38" s="613"/>
      <c r="G38" s="614"/>
      <c r="H38" s="615">
        <f t="shared" si="1"/>
        <v>0</v>
      </c>
      <c r="I38" s="616">
        <v>0</v>
      </c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38"/>
      <c r="BT38" s="238"/>
      <c r="BU38" s="238"/>
      <c r="BV38" s="238"/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  <c r="DD38" s="238"/>
      <c r="DE38" s="238"/>
      <c r="DF38" s="238"/>
      <c r="DG38" s="238"/>
      <c r="DH38" s="238"/>
      <c r="DI38" s="238"/>
      <c r="DJ38" s="238"/>
      <c r="DK38" s="238"/>
      <c r="DL38" s="238"/>
      <c r="DM38" s="238"/>
      <c r="DN38" s="238"/>
      <c r="DO38" s="238"/>
      <c r="DP38" s="238"/>
      <c r="DQ38" s="238"/>
      <c r="DR38" s="238"/>
      <c r="DS38" s="238"/>
      <c r="DT38" s="238"/>
      <c r="DU38" s="238"/>
      <c r="DV38" s="238"/>
    </row>
    <row r="39" spans="1:126" s="237" customFormat="1" ht="12.75">
      <c r="A39" s="655"/>
      <c r="B39" s="262">
        <v>18</v>
      </c>
      <c r="C39" s="272" t="s">
        <v>57</v>
      </c>
      <c r="D39" s="289">
        <v>176</v>
      </c>
      <c r="E39" s="288" t="s">
        <v>47</v>
      </c>
      <c r="F39" s="589"/>
      <c r="G39" s="588"/>
      <c r="H39" s="585">
        <f t="shared" si="1"/>
        <v>0</v>
      </c>
      <c r="I39" s="586">
        <v>0</v>
      </c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</row>
    <row r="40" spans="1:126" s="237" customFormat="1" ht="12.75">
      <c r="A40" s="655"/>
      <c r="B40" s="262">
        <v>19</v>
      </c>
      <c r="C40" s="272" t="s">
        <v>109</v>
      </c>
      <c r="D40" s="626"/>
      <c r="E40" s="625"/>
      <c r="F40" s="626"/>
      <c r="G40" s="626"/>
      <c r="H40" s="626"/>
      <c r="I40" s="626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8"/>
      <c r="BL40" s="238"/>
      <c r="BM40" s="238"/>
      <c r="BN40" s="238"/>
      <c r="BO40" s="238"/>
      <c r="BP40" s="238"/>
      <c r="BQ40" s="238"/>
      <c r="BR40" s="238"/>
      <c r="BS40" s="238"/>
      <c r="BT40" s="238"/>
      <c r="BU40" s="238"/>
      <c r="BV40" s="238"/>
      <c r="BW40" s="238"/>
      <c r="BX40" s="238"/>
      <c r="BY40" s="238"/>
      <c r="BZ40" s="238"/>
      <c r="CA40" s="238"/>
      <c r="CB40" s="238"/>
      <c r="CC40" s="238"/>
      <c r="CD40" s="238"/>
      <c r="CE40" s="238"/>
      <c r="CF40" s="238"/>
      <c r="CG40" s="238"/>
      <c r="CH40" s="238"/>
      <c r="CI40" s="238"/>
      <c r="CJ40" s="238"/>
      <c r="CK40" s="238"/>
      <c r="CL40" s="238"/>
      <c r="CM40" s="238"/>
      <c r="CN40" s="238"/>
      <c r="CO40" s="238"/>
      <c r="CP40" s="238"/>
      <c r="CQ40" s="238"/>
      <c r="CR40" s="238"/>
      <c r="CS40" s="238"/>
      <c r="CT40" s="238"/>
      <c r="CU40" s="238"/>
      <c r="CV40" s="238"/>
      <c r="CW40" s="238"/>
      <c r="CX40" s="238"/>
      <c r="CY40" s="238"/>
      <c r="CZ40" s="238"/>
      <c r="DA40" s="238"/>
      <c r="DB40" s="238"/>
      <c r="DC40" s="238"/>
      <c r="DD40" s="238"/>
      <c r="DE40" s="238"/>
      <c r="DF40" s="238"/>
      <c r="DG40" s="238"/>
      <c r="DH40" s="238"/>
      <c r="DI40" s="238"/>
      <c r="DJ40" s="238"/>
      <c r="DK40" s="238"/>
      <c r="DL40" s="238"/>
      <c r="DM40" s="238"/>
      <c r="DN40" s="238"/>
      <c r="DO40" s="238"/>
      <c r="DP40" s="238"/>
      <c r="DQ40" s="238"/>
      <c r="DR40" s="238"/>
      <c r="DS40" s="238"/>
      <c r="DT40" s="238"/>
      <c r="DU40" s="238"/>
      <c r="DV40" s="238"/>
    </row>
    <row r="41" spans="1:9" ht="25.5">
      <c r="A41" s="655"/>
      <c r="B41" s="262"/>
      <c r="C41" s="283" t="s">
        <v>110</v>
      </c>
      <c r="D41" s="296">
        <v>1</v>
      </c>
      <c r="E41" s="295" t="s">
        <v>118</v>
      </c>
      <c r="F41" s="590"/>
      <c r="G41" s="591"/>
      <c r="H41" s="585">
        <f aca="true" t="shared" si="2" ref="H41:H46">G41-F41</f>
        <v>0</v>
      </c>
      <c r="I41" s="586">
        <v>0</v>
      </c>
    </row>
    <row r="42" spans="1:9" ht="25.5">
      <c r="A42" s="655"/>
      <c r="B42" s="262"/>
      <c r="C42" s="283" t="s">
        <v>111</v>
      </c>
      <c r="D42" s="296">
        <v>1</v>
      </c>
      <c r="E42" s="295" t="s">
        <v>118</v>
      </c>
      <c r="F42" s="590"/>
      <c r="G42" s="591"/>
      <c r="H42" s="585">
        <f t="shared" si="2"/>
        <v>0</v>
      </c>
      <c r="I42" s="586">
        <v>0</v>
      </c>
    </row>
    <row r="43" spans="1:9" ht="12.75">
      <c r="A43" s="655"/>
      <c r="B43" s="262">
        <v>20</v>
      </c>
      <c r="C43" s="272" t="s">
        <v>56</v>
      </c>
      <c r="D43" s="296">
        <v>32</v>
      </c>
      <c r="E43" s="295" t="s">
        <v>46</v>
      </c>
      <c r="F43" s="590"/>
      <c r="G43" s="591"/>
      <c r="H43" s="585">
        <f t="shared" si="2"/>
        <v>0</v>
      </c>
      <c r="I43" s="586">
        <v>0</v>
      </c>
    </row>
    <row r="44" spans="1:9" ht="12.75">
      <c r="A44" s="655"/>
      <c r="B44" s="262">
        <v>21</v>
      </c>
      <c r="C44" s="272" t="s">
        <v>55</v>
      </c>
      <c r="D44" s="296">
        <v>130</v>
      </c>
      <c r="E44" s="295" t="s">
        <v>46</v>
      </c>
      <c r="F44" s="590"/>
      <c r="G44" s="591"/>
      <c r="H44" s="585">
        <f t="shared" si="2"/>
        <v>0</v>
      </c>
      <c r="I44" s="586">
        <v>0</v>
      </c>
    </row>
    <row r="45" spans="1:9" s="232" customFormat="1" ht="25.5">
      <c r="A45" s="655"/>
      <c r="B45" s="262">
        <v>22</v>
      </c>
      <c r="C45" s="272" t="s">
        <v>107</v>
      </c>
      <c r="D45" s="296">
        <v>44</v>
      </c>
      <c r="E45" s="295" t="s">
        <v>47</v>
      </c>
      <c r="F45" s="592"/>
      <c r="G45" s="591"/>
      <c r="H45" s="585">
        <f t="shared" si="2"/>
        <v>0</v>
      </c>
      <c r="I45" s="586">
        <v>0</v>
      </c>
    </row>
    <row r="46" spans="1:126" s="237" customFormat="1" ht="13.5" thickBot="1">
      <c r="A46" s="656"/>
      <c r="B46" s="268">
        <v>23</v>
      </c>
      <c r="C46" s="284" t="s">
        <v>108</v>
      </c>
      <c r="D46" s="292">
        <v>124</v>
      </c>
      <c r="E46" s="304" t="s">
        <v>47</v>
      </c>
      <c r="F46" s="604"/>
      <c r="G46" s="605"/>
      <c r="H46" s="606">
        <f t="shared" si="2"/>
        <v>0</v>
      </c>
      <c r="I46" s="607">
        <v>0</v>
      </c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D46" s="238"/>
      <c r="BE46" s="238"/>
      <c r="BF46" s="238"/>
      <c r="BG46" s="238"/>
      <c r="BH46" s="238"/>
      <c r="BI46" s="238"/>
      <c r="BJ46" s="238"/>
      <c r="BK46" s="238"/>
      <c r="BL46" s="238"/>
      <c r="BM46" s="238"/>
      <c r="BN46" s="238"/>
      <c r="BO46" s="238"/>
      <c r="BP46" s="238"/>
      <c r="BQ46" s="238"/>
      <c r="BR46" s="238"/>
      <c r="BS46" s="238"/>
      <c r="BT46" s="238"/>
      <c r="BU46" s="238"/>
      <c r="BV46" s="238"/>
      <c r="BW46" s="238"/>
      <c r="BX46" s="238"/>
      <c r="BY46" s="238"/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238"/>
      <c r="CN46" s="238"/>
      <c r="CO46" s="238"/>
      <c r="CP46" s="238"/>
      <c r="CQ46" s="238"/>
      <c r="CR46" s="238"/>
      <c r="CS46" s="238"/>
      <c r="CT46" s="238"/>
      <c r="CU46" s="238"/>
      <c r="CV46" s="238"/>
      <c r="CW46" s="238"/>
      <c r="CX46" s="238"/>
      <c r="CY46" s="238"/>
      <c r="CZ46" s="238"/>
      <c r="DA46" s="238"/>
      <c r="DB46" s="238"/>
      <c r="DC46" s="238"/>
      <c r="DD46" s="238"/>
      <c r="DE46" s="238"/>
      <c r="DF46" s="238"/>
      <c r="DG46" s="238"/>
      <c r="DH46" s="238"/>
      <c r="DI46" s="238"/>
      <c r="DJ46" s="238"/>
      <c r="DK46" s="238"/>
      <c r="DL46" s="238"/>
      <c r="DM46" s="238"/>
      <c r="DN46" s="238"/>
      <c r="DO46" s="238"/>
      <c r="DP46" s="238"/>
      <c r="DQ46" s="238"/>
      <c r="DR46" s="238"/>
      <c r="DS46" s="238"/>
      <c r="DT46" s="238"/>
      <c r="DU46" s="238"/>
      <c r="DV46" s="238"/>
    </row>
    <row r="47" ht="12.75">
      <c r="A47" s="255"/>
    </row>
    <row r="48" ht="12.75">
      <c r="A48" s="314"/>
    </row>
    <row r="49" spans="1:10" s="579" customFormat="1" ht="18" customHeight="1">
      <c r="A49" s="578" t="s">
        <v>170</v>
      </c>
      <c r="D49" s="580"/>
      <c r="E49" s="581"/>
      <c r="F49" s="582"/>
      <c r="G49" s="582"/>
      <c r="H49" s="582"/>
      <c r="I49" s="582"/>
      <c r="J49" s="583"/>
    </row>
    <row r="50" spans="2:10" s="579" customFormat="1" ht="18" customHeight="1">
      <c r="B50" s="584" t="s">
        <v>171</v>
      </c>
      <c r="C50" s="674" t="s">
        <v>172</v>
      </c>
      <c r="D50" s="674"/>
      <c r="E50" s="674"/>
      <c r="F50" s="674"/>
      <c r="G50" s="674"/>
      <c r="H50" s="674"/>
      <c r="I50" s="674"/>
      <c r="J50" s="583"/>
    </row>
    <row r="51" spans="2:10" s="579" customFormat="1" ht="36" customHeight="1">
      <c r="B51" s="584"/>
      <c r="C51" s="674" t="s">
        <v>173</v>
      </c>
      <c r="D51" s="674"/>
      <c r="E51" s="674"/>
      <c r="F51" s="674"/>
      <c r="G51" s="674"/>
      <c r="H51" s="674"/>
      <c r="I51" s="674"/>
      <c r="J51" s="583"/>
    </row>
    <row r="59" spans="3:9" ht="12.75">
      <c r="C59" s="617" t="s">
        <v>178</v>
      </c>
      <c r="D59" s="644"/>
      <c r="E59" s="645"/>
      <c r="F59" s="617"/>
      <c r="G59" s="617" t="s">
        <v>178</v>
      </c>
      <c r="H59" s="232"/>
      <c r="I59" s="232"/>
    </row>
    <row r="60" spans="3:9" ht="12.75">
      <c r="C60" s="643" t="s">
        <v>179</v>
      </c>
      <c r="D60" s="644"/>
      <c r="E60" s="645"/>
      <c r="F60" s="617"/>
      <c r="G60" s="619" t="s">
        <v>180</v>
      </c>
      <c r="H60" s="232"/>
      <c r="I60" s="232"/>
    </row>
  </sheetData>
  <sheetProtection/>
  <mergeCells count="18">
    <mergeCell ref="A16:A22"/>
    <mergeCell ref="A23:A32"/>
    <mergeCell ref="A33:A37"/>
    <mergeCell ref="A38:A46"/>
    <mergeCell ref="F4:F5"/>
    <mergeCell ref="F3:I3"/>
    <mergeCell ref="A3:A5"/>
    <mergeCell ref="B3:B5"/>
    <mergeCell ref="C3:C5"/>
    <mergeCell ref="A1:I1"/>
    <mergeCell ref="A2:I2"/>
    <mergeCell ref="A7:A15"/>
    <mergeCell ref="C50:I50"/>
    <mergeCell ref="C51:I51"/>
    <mergeCell ref="E3:E5"/>
    <mergeCell ref="D3:D5"/>
    <mergeCell ref="G4:G5"/>
    <mergeCell ref="H4:I4"/>
  </mergeCells>
  <printOptions horizontalCentered="1"/>
  <pageMargins left="0.7874015748031497" right="0.35433070866141736" top="0.7874015748031497" bottom="0.1968503937007874" header="0.5118110236220472" footer="0.5118110236220472"/>
  <pageSetup fitToHeight="3" horizontalDpi="300" verticalDpi="3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:AA2"/>
    </sheetView>
  </sheetViews>
  <sheetFormatPr defaultColWidth="8.7109375" defaultRowHeight="12.75"/>
  <cols>
    <col min="1" max="1" width="5.7109375" style="1" customWidth="1"/>
    <col min="2" max="3" width="5.7109375" style="5" customWidth="1"/>
    <col min="4" max="7" width="6.7109375" style="6" customWidth="1"/>
    <col min="8" max="15" width="8.7109375" style="6" customWidth="1"/>
    <col min="16" max="19" width="5.7109375" style="6" customWidth="1"/>
    <col min="20" max="20" width="9.7109375" style="7" customWidth="1"/>
    <col min="21" max="21" width="9.7109375" style="8" customWidth="1"/>
    <col min="22" max="22" width="5.7109375" style="9" customWidth="1"/>
    <col min="23" max="25" width="5.7109375" style="2" customWidth="1"/>
    <col min="26" max="27" width="9.7109375" style="2" customWidth="1"/>
    <col min="28" max="16384" width="8.7109375" style="2" customWidth="1"/>
  </cols>
  <sheetData>
    <row r="1" spans="1:27" ht="12.75">
      <c r="A1" s="691" t="s">
        <v>186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</row>
    <row r="2" spans="1:27" ht="66" customHeight="1" thickBot="1">
      <c r="A2" s="708" t="s">
        <v>176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  <c r="O2" s="708"/>
      <c r="P2" s="708"/>
      <c r="Q2" s="708"/>
      <c r="R2" s="708"/>
      <c r="S2" s="708"/>
      <c r="T2" s="708"/>
      <c r="U2" s="708"/>
      <c r="V2" s="708"/>
      <c r="W2" s="708"/>
      <c r="X2" s="708"/>
      <c r="Y2" s="708"/>
      <c r="Z2" s="708"/>
      <c r="AA2" s="708"/>
    </row>
    <row r="3" spans="1:27" ht="15.75" thickBot="1">
      <c r="A3" s="709" t="s">
        <v>189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1"/>
    </row>
    <row r="4" spans="1:27" ht="12.75" customHeight="1">
      <c r="A4" s="712" t="s">
        <v>0</v>
      </c>
      <c r="B4" s="715" t="s">
        <v>45</v>
      </c>
      <c r="C4" s="716"/>
      <c r="D4" s="719" t="s">
        <v>120</v>
      </c>
      <c r="E4" s="720"/>
      <c r="F4" s="720"/>
      <c r="G4" s="721"/>
      <c r="H4" s="693" t="s">
        <v>160</v>
      </c>
      <c r="I4" s="694"/>
      <c r="J4" s="694"/>
      <c r="K4" s="694"/>
      <c r="L4" s="694"/>
      <c r="M4" s="694"/>
      <c r="N4" s="694"/>
      <c r="O4" s="695"/>
      <c r="P4" s="683" t="s">
        <v>40</v>
      </c>
      <c r="Q4" s="684"/>
      <c r="R4" s="684"/>
      <c r="S4" s="684"/>
      <c r="T4" s="684"/>
      <c r="U4" s="685"/>
      <c r="V4" s="686" t="s">
        <v>41</v>
      </c>
      <c r="W4" s="687"/>
      <c r="X4" s="687"/>
      <c r="Y4" s="687"/>
      <c r="Z4" s="687"/>
      <c r="AA4" s="688"/>
    </row>
    <row r="5" spans="1:27" s="3" customFormat="1" ht="27" customHeight="1">
      <c r="A5" s="713"/>
      <c r="B5" s="717"/>
      <c r="C5" s="718"/>
      <c r="D5" s="719"/>
      <c r="E5" s="722"/>
      <c r="F5" s="722"/>
      <c r="G5" s="723"/>
      <c r="H5" s="696" t="s">
        <v>161</v>
      </c>
      <c r="I5" s="697"/>
      <c r="J5" s="697"/>
      <c r="K5" s="698"/>
      <c r="L5" s="696" t="s">
        <v>162</v>
      </c>
      <c r="M5" s="697"/>
      <c r="N5" s="697"/>
      <c r="O5" s="698"/>
      <c r="P5" s="689" t="s">
        <v>42</v>
      </c>
      <c r="Q5" s="690"/>
      <c r="R5" s="690"/>
      <c r="S5" s="690"/>
      <c r="T5" s="15" t="s">
        <v>43</v>
      </c>
      <c r="U5" s="207" t="s">
        <v>4</v>
      </c>
      <c r="V5" s="689" t="s">
        <v>44</v>
      </c>
      <c r="W5" s="690"/>
      <c r="X5" s="690"/>
      <c r="Y5" s="690"/>
      <c r="Z5" s="15" t="s">
        <v>3</v>
      </c>
      <c r="AA5" s="207" t="s">
        <v>4</v>
      </c>
    </row>
    <row r="6" spans="1:27" s="3" customFormat="1" ht="26.25" thickBot="1">
      <c r="A6" s="714"/>
      <c r="B6" s="208" t="s">
        <v>6</v>
      </c>
      <c r="C6" s="209" t="s">
        <v>5</v>
      </c>
      <c r="D6" s="724"/>
      <c r="E6" s="725"/>
      <c r="F6" s="725"/>
      <c r="G6" s="726"/>
      <c r="H6" s="699"/>
      <c r="I6" s="700"/>
      <c r="J6" s="700"/>
      <c r="K6" s="701"/>
      <c r="L6" s="699"/>
      <c r="M6" s="700"/>
      <c r="N6" s="700"/>
      <c r="O6" s="701"/>
      <c r="P6" s="210" t="s">
        <v>138</v>
      </c>
      <c r="Q6" s="211" t="s">
        <v>139</v>
      </c>
      <c r="R6" s="211" t="s">
        <v>140</v>
      </c>
      <c r="S6" s="211" t="s">
        <v>141</v>
      </c>
      <c r="T6" s="212" t="s">
        <v>146</v>
      </c>
      <c r="U6" s="213" t="s">
        <v>147</v>
      </c>
      <c r="V6" s="214" t="s">
        <v>142</v>
      </c>
      <c r="W6" s="215" t="s">
        <v>143</v>
      </c>
      <c r="X6" s="215" t="s">
        <v>144</v>
      </c>
      <c r="Y6" s="215" t="s">
        <v>145</v>
      </c>
      <c r="Z6" s="212" t="s">
        <v>148</v>
      </c>
      <c r="AA6" s="213" t="s">
        <v>149</v>
      </c>
    </row>
    <row r="7" spans="1:27" s="4" customFormat="1" ht="14.25" thickBot="1" thickTop="1">
      <c r="A7" s="16" t="s">
        <v>83</v>
      </c>
      <c r="B7" s="205" t="s">
        <v>122</v>
      </c>
      <c r="C7" s="206" t="s">
        <v>85</v>
      </c>
      <c r="D7" s="16" t="s">
        <v>86</v>
      </c>
      <c r="E7" s="11" t="s">
        <v>87</v>
      </c>
      <c r="F7" s="11" t="s">
        <v>88</v>
      </c>
      <c r="G7" s="18" t="s">
        <v>89</v>
      </c>
      <c r="H7" s="16" t="s">
        <v>90</v>
      </c>
      <c r="I7" s="11" t="s">
        <v>123</v>
      </c>
      <c r="J7" s="11" t="s">
        <v>92</v>
      </c>
      <c r="K7" s="18" t="s">
        <v>93</v>
      </c>
      <c r="L7" s="10" t="s">
        <v>94</v>
      </c>
      <c r="M7" s="11" t="s">
        <v>119</v>
      </c>
      <c r="N7" s="11" t="s">
        <v>124</v>
      </c>
      <c r="O7" s="12" t="s">
        <v>125</v>
      </c>
      <c r="P7" s="16" t="s">
        <v>126</v>
      </c>
      <c r="Q7" s="11" t="s">
        <v>127</v>
      </c>
      <c r="R7" s="11" t="s">
        <v>128</v>
      </c>
      <c r="S7" s="11" t="s">
        <v>129</v>
      </c>
      <c r="T7" s="11" t="s">
        <v>130</v>
      </c>
      <c r="U7" s="17" t="s">
        <v>131</v>
      </c>
      <c r="V7" s="218" t="s">
        <v>132</v>
      </c>
      <c r="W7" s="219" t="s">
        <v>133</v>
      </c>
      <c r="X7" s="219" t="s">
        <v>134</v>
      </c>
      <c r="Y7" s="219" t="s">
        <v>135</v>
      </c>
      <c r="Z7" s="219" t="s">
        <v>136</v>
      </c>
      <c r="AA7" s="17" t="s">
        <v>137</v>
      </c>
    </row>
    <row r="8" spans="1:27" s="4" customFormat="1" ht="14.25" thickBot="1" thickTop="1">
      <c r="A8" s="190" t="s">
        <v>7</v>
      </c>
      <c r="B8" s="216" t="s">
        <v>8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7"/>
      <c r="W8" s="217"/>
      <c r="X8" s="217"/>
      <c r="Y8" s="217"/>
      <c r="Z8" s="217"/>
      <c r="AA8" s="220"/>
    </row>
    <row r="9" spans="1:27" s="3" customFormat="1" ht="15" customHeight="1">
      <c r="A9" s="73">
        <v>1</v>
      </c>
      <c r="B9" s="29" t="s">
        <v>22</v>
      </c>
      <c r="C9" s="30" t="s">
        <v>21</v>
      </c>
      <c r="D9" s="74">
        <v>569.8</v>
      </c>
      <c r="E9" s="75">
        <v>570.8</v>
      </c>
      <c r="F9" s="75">
        <v>571</v>
      </c>
      <c r="G9" s="76">
        <v>570.1</v>
      </c>
      <c r="H9" s="74">
        <v>569.8</v>
      </c>
      <c r="I9" s="75">
        <v>570.8</v>
      </c>
      <c r="J9" s="75">
        <v>571</v>
      </c>
      <c r="K9" s="76">
        <v>570.1</v>
      </c>
      <c r="L9" s="74">
        <v>569.8</v>
      </c>
      <c r="M9" s="75">
        <v>570.8</v>
      </c>
      <c r="N9" s="75">
        <v>571</v>
      </c>
      <c r="O9" s="76">
        <v>570.1</v>
      </c>
      <c r="P9" s="80">
        <f>D9-H9</f>
        <v>0</v>
      </c>
      <c r="Q9" s="81">
        <f>E9-I9</f>
        <v>0</v>
      </c>
      <c r="R9" s="81">
        <f>F9-J9</f>
        <v>0</v>
      </c>
      <c r="S9" s="81">
        <f>G9-K9</f>
        <v>0</v>
      </c>
      <c r="T9" s="81">
        <f aca="true" t="shared" si="0" ref="T9:T61">(P9+Q9+R9+S9)/4</f>
        <v>0</v>
      </c>
      <c r="U9" s="82">
        <f aca="true" t="shared" si="1" ref="U9:U61">T9*6*6</f>
        <v>0</v>
      </c>
      <c r="V9" s="83">
        <f aca="true" t="shared" si="2" ref="V9:V28">L9-H9</f>
        <v>0</v>
      </c>
      <c r="W9" s="84">
        <f aca="true" t="shared" si="3" ref="W9:Y24">M9-I9</f>
        <v>0</v>
      </c>
      <c r="X9" s="84">
        <f t="shared" si="3"/>
        <v>0</v>
      </c>
      <c r="Y9" s="84">
        <f t="shared" si="3"/>
        <v>0</v>
      </c>
      <c r="Z9" s="19">
        <f>SUM(V9:Y9)/4</f>
        <v>0</v>
      </c>
      <c r="AA9" s="221">
        <f aca="true" t="shared" si="4" ref="AA9:AA61">Z9*36</f>
        <v>0</v>
      </c>
    </row>
    <row r="10" spans="1:27" s="3" customFormat="1" ht="15" customHeight="1" thickBot="1">
      <c r="A10" s="85">
        <v>2</v>
      </c>
      <c r="B10" s="31" t="s">
        <v>22</v>
      </c>
      <c r="C10" s="32" t="s">
        <v>24</v>
      </c>
      <c r="D10" s="86">
        <v>570.1</v>
      </c>
      <c r="E10" s="87">
        <v>571</v>
      </c>
      <c r="F10" s="87">
        <v>572.4</v>
      </c>
      <c r="G10" s="88">
        <v>570.4</v>
      </c>
      <c r="H10" s="86">
        <v>570.1</v>
      </c>
      <c r="I10" s="87">
        <v>571</v>
      </c>
      <c r="J10" s="87">
        <v>572.4</v>
      </c>
      <c r="K10" s="88">
        <v>570.4</v>
      </c>
      <c r="L10" s="86">
        <v>570.1</v>
      </c>
      <c r="M10" s="87">
        <v>571</v>
      </c>
      <c r="N10" s="87">
        <v>572.4</v>
      </c>
      <c r="O10" s="88">
        <v>570.4</v>
      </c>
      <c r="P10" s="92">
        <f aca="true" t="shared" si="5" ref="P10:S40">D10-H10</f>
        <v>0</v>
      </c>
      <c r="Q10" s="93">
        <f t="shared" si="5"/>
        <v>0</v>
      </c>
      <c r="R10" s="93">
        <f t="shared" si="5"/>
        <v>0</v>
      </c>
      <c r="S10" s="93">
        <f t="shared" si="5"/>
        <v>0</v>
      </c>
      <c r="T10" s="93">
        <f t="shared" si="0"/>
        <v>0</v>
      </c>
      <c r="U10" s="94">
        <f t="shared" si="1"/>
        <v>0</v>
      </c>
      <c r="V10" s="95">
        <f t="shared" si="2"/>
        <v>0</v>
      </c>
      <c r="W10" s="96">
        <f t="shared" si="3"/>
        <v>0</v>
      </c>
      <c r="X10" s="96">
        <f t="shared" si="3"/>
        <v>0</v>
      </c>
      <c r="Y10" s="96">
        <f t="shared" si="3"/>
        <v>0</v>
      </c>
      <c r="Z10" s="20">
        <f>SUM(V10:Y10)/4</f>
        <v>0</v>
      </c>
      <c r="AA10" s="222">
        <f t="shared" si="4"/>
        <v>0</v>
      </c>
    </row>
    <row r="11" spans="1:27" s="3" customFormat="1" ht="15" customHeight="1">
      <c r="A11" s="327">
        <v>3</v>
      </c>
      <c r="B11" s="33" t="s">
        <v>23</v>
      </c>
      <c r="C11" s="34" t="s">
        <v>21</v>
      </c>
      <c r="D11" s="328">
        <v>570.8</v>
      </c>
      <c r="E11" s="329">
        <v>571.7</v>
      </c>
      <c r="F11" s="329">
        <v>572.1</v>
      </c>
      <c r="G11" s="330">
        <v>571</v>
      </c>
      <c r="H11" s="328">
        <v>570.8</v>
      </c>
      <c r="I11" s="329">
        <v>571.7</v>
      </c>
      <c r="J11" s="329">
        <v>572.1</v>
      </c>
      <c r="K11" s="330">
        <v>571</v>
      </c>
      <c r="L11" s="328">
        <v>570.8</v>
      </c>
      <c r="M11" s="329">
        <v>571.7</v>
      </c>
      <c r="N11" s="329">
        <v>572.1</v>
      </c>
      <c r="O11" s="330">
        <v>571</v>
      </c>
      <c r="P11" s="328">
        <f t="shared" si="5"/>
        <v>0</v>
      </c>
      <c r="Q11" s="329">
        <f t="shared" si="5"/>
        <v>0</v>
      </c>
      <c r="R11" s="329">
        <f t="shared" si="5"/>
        <v>0</v>
      </c>
      <c r="S11" s="329">
        <f t="shared" si="5"/>
        <v>0</v>
      </c>
      <c r="T11" s="329">
        <f t="shared" si="0"/>
        <v>0</v>
      </c>
      <c r="U11" s="102">
        <f t="shared" si="1"/>
        <v>0</v>
      </c>
      <c r="V11" s="103">
        <f t="shared" si="2"/>
        <v>0</v>
      </c>
      <c r="W11" s="104">
        <f t="shared" si="3"/>
        <v>0</v>
      </c>
      <c r="X11" s="104">
        <f t="shared" si="3"/>
        <v>0</v>
      </c>
      <c r="Y11" s="104">
        <f t="shared" si="3"/>
        <v>0</v>
      </c>
      <c r="Z11" s="21">
        <f>SUM(V11:Y11)/4</f>
        <v>0</v>
      </c>
      <c r="AA11" s="223">
        <f t="shared" si="4"/>
        <v>0</v>
      </c>
    </row>
    <row r="12" spans="1:27" s="3" customFormat="1" ht="15" customHeight="1" thickBot="1">
      <c r="A12" s="331">
        <v>4</v>
      </c>
      <c r="B12" s="35" t="s">
        <v>23</v>
      </c>
      <c r="C12" s="36" t="s">
        <v>24</v>
      </c>
      <c r="D12" s="332">
        <v>571</v>
      </c>
      <c r="E12" s="333">
        <v>572.1</v>
      </c>
      <c r="F12" s="333">
        <v>572</v>
      </c>
      <c r="G12" s="334">
        <v>572.4</v>
      </c>
      <c r="H12" s="332">
        <v>571</v>
      </c>
      <c r="I12" s="333">
        <v>572.1</v>
      </c>
      <c r="J12" s="333">
        <v>572</v>
      </c>
      <c r="K12" s="334">
        <v>572.4</v>
      </c>
      <c r="L12" s="332">
        <v>571</v>
      </c>
      <c r="M12" s="333">
        <v>572.1</v>
      </c>
      <c r="N12" s="333">
        <v>572</v>
      </c>
      <c r="O12" s="334">
        <v>572.4</v>
      </c>
      <c r="P12" s="332">
        <f t="shared" si="5"/>
        <v>0</v>
      </c>
      <c r="Q12" s="333">
        <f t="shared" si="5"/>
        <v>0</v>
      </c>
      <c r="R12" s="333">
        <f t="shared" si="5"/>
        <v>0</v>
      </c>
      <c r="S12" s="333">
        <f t="shared" si="5"/>
        <v>0</v>
      </c>
      <c r="T12" s="333">
        <f t="shared" si="0"/>
        <v>0</v>
      </c>
      <c r="U12" s="111">
        <f t="shared" si="1"/>
        <v>0</v>
      </c>
      <c r="V12" s="112">
        <f t="shared" si="2"/>
        <v>0</v>
      </c>
      <c r="W12" s="113">
        <f t="shared" si="3"/>
        <v>0</v>
      </c>
      <c r="X12" s="113">
        <f t="shared" si="3"/>
        <v>0</v>
      </c>
      <c r="Y12" s="113">
        <f t="shared" si="3"/>
        <v>0</v>
      </c>
      <c r="Z12" s="22">
        <f>SUM(V12:Y12)/4</f>
        <v>0</v>
      </c>
      <c r="AA12" s="224">
        <f>Z12*36</f>
        <v>0</v>
      </c>
    </row>
    <row r="13" spans="1:27" s="3" customFormat="1" ht="15" customHeight="1">
      <c r="A13" s="336">
        <v>5</v>
      </c>
      <c r="B13" s="29" t="s">
        <v>10</v>
      </c>
      <c r="C13" s="30" t="s">
        <v>9</v>
      </c>
      <c r="D13" s="316">
        <v>568.5</v>
      </c>
      <c r="E13" s="317">
        <v>569.2</v>
      </c>
      <c r="F13" s="317">
        <v>569.2</v>
      </c>
      <c r="G13" s="318">
        <v>568</v>
      </c>
      <c r="H13" s="316">
        <v>568.5</v>
      </c>
      <c r="I13" s="317">
        <v>569.2</v>
      </c>
      <c r="J13" s="317">
        <v>569.2</v>
      </c>
      <c r="K13" s="318">
        <v>568</v>
      </c>
      <c r="L13" s="316">
        <v>568.5</v>
      </c>
      <c r="M13" s="317">
        <v>569.2</v>
      </c>
      <c r="N13" s="317">
        <v>569.2</v>
      </c>
      <c r="O13" s="318">
        <v>568</v>
      </c>
      <c r="P13" s="319">
        <f t="shared" si="5"/>
        <v>0</v>
      </c>
      <c r="Q13" s="320">
        <f t="shared" si="5"/>
        <v>0</v>
      </c>
      <c r="R13" s="320">
        <f t="shared" si="5"/>
        <v>0</v>
      </c>
      <c r="S13" s="320">
        <f t="shared" si="5"/>
        <v>0</v>
      </c>
      <c r="T13" s="337">
        <f t="shared" si="0"/>
        <v>0</v>
      </c>
      <c r="U13" s="118">
        <f t="shared" si="1"/>
        <v>0</v>
      </c>
      <c r="V13" s="83">
        <f t="shared" si="2"/>
        <v>0</v>
      </c>
      <c r="W13" s="84">
        <f t="shared" si="3"/>
        <v>0</v>
      </c>
      <c r="X13" s="84">
        <f t="shared" si="3"/>
        <v>0</v>
      </c>
      <c r="Y13" s="84">
        <f t="shared" si="3"/>
        <v>0</v>
      </c>
      <c r="Z13" s="19">
        <f aca="true" t="shared" si="6" ref="Z13:Z61">SUM(V13:Y13)/4</f>
        <v>0</v>
      </c>
      <c r="AA13" s="221">
        <f t="shared" si="4"/>
        <v>0</v>
      </c>
    </row>
    <row r="14" spans="1:27" s="3" customFormat="1" ht="15" customHeight="1">
      <c r="A14" s="338">
        <v>6</v>
      </c>
      <c r="B14" s="37" t="s">
        <v>10</v>
      </c>
      <c r="C14" s="38" t="s">
        <v>17</v>
      </c>
      <c r="D14" s="339">
        <v>568</v>
      </c>
      <c r="E14" s="340">
        <v>569.2</v>
      </c>
      <c r="F14" s="340">
        <v>570.1</v>
      </c>
      <c r="G14" s="341">
        <v>567.5</v>
      </c>
      <c r="H14" s="339">
        <v>568</v>
      </c>
      <c r="I14" s="340">
        <v>569.2</v>
      </c>
      <c r="J14" s="340">
        <v>570.1</v>
      </c>
      <c r="K14" s="341">
        <v>567.5</v>
      </c>
      <c r="L14" s="339">
        <v>568</v>
      </c>
      <c r="M14" s="340">
        <v>569.2</v>
      </c>
      <c r="N14" s="340">
        <v>570.1</v>
      </c>
      <c r="O14" s="341">
        <v>567.5</v>
      </c>
      <c r="P14" s="342">
        <f t="shared" si="5"/>
        <v>0</v>
      </c>
      <c r="Q14" s="343">
        <f t="shared" si="5"/>
        <v>0</v>
      </c>
      <c r="R14" s="343">
        <f t="shared" si="5"/>
        <v>0</v>
      </c>
      <c r="S14" s="343">
        <f t="shared" si="5"/>
        <v>0</v>
      </c>
      <c r="T14" s="343">
        <f t="shared" si="0"/>
        <v>0</v>
      </c>
      <c r="U14" s="126">
        <f t="shared" si="1"/>
        <v>0</v>
      </c>
      <c r="V14" s="127">
        <f t="shared" si="2"/>
        <v>0</v>
      </c>
      <c r="W14" s="128">
        <f t="shared" si="3"/>
        <v>0</v>
      </c>
      <c r="X14" s="128">
        <f t="shared" si="3"/>
        <v>0</v>
      </c>
      <c r="Y14" s="128">
        <f t="shared" si="3"/>
        <v>0</v>
      </c>
      <c r="Z14" s="23">
        <f t="shared" si="6"/>
        <v>0</v>
      </c>
      <c r="AA14" s="225">
        <f t="shared" si="4"/>
        <v>0</v>
      </c>
    </row>
    <row r="15" spans="1:27" s="3" customFormat="1" ht="15" customHeight="1">
      <c r="A15" s="338">
        <v>7</v>
      </c>
      <c r="B15" s="37" t="s">
        <v>10</v>
      </c>
      <c r="C15" s="38" t="s">
        <v>18</v>
      </c>
      <c r="D15" s="339">
        <v>567.5</v>
      </c>
      <c r="E15" s="340">
        <v>570.1</v>
      </c>
      <c r="F15" s="340">
        <v>570.1</v>
      </c>
      <c r="G15" s="341">
        <v>570.1</v>
      </c>
      <c r="H15" s="339">
        <v>567.5</v>
      </c>
      <c r="I15" s="340">
        <v>570.1</v>
      </c>
      <c r="J15" s="340">
        <v>570.1</v>
      </c>
      <c r="K15" s="341">
        <v>570.1</v>
      </c>
      <c r="L15" s="339">
        <v>567.5</v>
      </c>
      <c r="M15" s="340">
        <v>570.1</v>
      </c>
      <c r="N15" s="340">
        <v>570.1</v>
      </c>
      <c r="O15" s="341">
        <v>570.1</v>
      </c>
      <c r="P15" s="342">
        <f t="shared" si="5"/>
        <v>0</v>
      </c>
      <c r="Q15" s="343">
        <f t="shared" si="5"/>
        <v>0</v>
      </c>
      <c r="R15" s="343">
        <f t="shared" si="5"/>
        <v>0</v>
      </c>
      <c r="S15" s="343">
        <f t="shared" si="5"/>
        <v>0</v>
      </c>
      <c r="T15" s="343">
        <f t="shared" si="0"/>
        <v>0</v>
      </c>
      <c r="U15" s="126">
        <f t="shared" si="1"/>
        <v>0</v>
      </c>
      <c r="V15" s="127">
        <f t="shared" si="2"/>
        <v>0</v>
      </c>
      <c r="W15" s="128">
        <f t="shared" si="3"/>
        <v>0</v>
      </c>
      <c r="X15" s="128">
        <f t="shared" si="3"/>
        <v>0</v>
      </c>
      <c r="Y15" s="128">
        <f t="shared" si="3"/>
        <v>0</v>
      </c>
      <c r="Z15" s="23">
        <f t="shared" si="6"/>
        <v>0</v>
      </c>
      <c r="AA15" s="225">
        <f t="shared" si="4"/>
        <v>0</v>
      </c>
    </row>
    <row r="16" spans="1:27" s="3" customFormat="1" ht="15" customHeight="1">
      <c r="A16" s="338">
        <v>8</v>
      </c>
      <c r="B16" s="37" t="s">
        <v>10</v>
      </c>
      <c r="C16" s="38" t="s">
        <v>19</v>
      </c>
      <c r="D16" s="339">
        <v>570.1</v>
      </c>
      <c r="E16" s="340">
        <v>570.1</v>
      </c>
      <c r="F16" s="340">
        <v>571.9</v>
      </c>
      <c r="G16" s="341">
        <v>571.1</v>
      </c>
      <c r="H16" s="339">
        <v>570.1</v>
      </c>
      <c r="I16" s="340">
        <v>570.1</v>
      </c>
      <c r="J16" s="340">
        <v>571.9</v>
      </c>
      <c r="K16" s="341">
        <v>571.1</v>
      </c>
      <c r="L16" s="339">
        <v>570.1</v>
      </c>
      <c r="M16" s="340">
        <v>570.1</v>
      </c>
      <c r="N16" s="340">
        <v>571.9</v>
      </c>
      <c r="O16" s="341">
        <v>571.1</v>
      </c>
      <c r="P16" s="342">
        <f t="shared" si="5"/>
        <v>0</v>
      </c>
      <c r="Q16" s="343">
        <f t="shared" si="5"/>
        <v>0</v>
      </c>
      <c r="R16" s="343">
        <f t="shared" si="5"/>
        <v>0</v>
      </c>
      <c r="S16" s="343">
        <f t="shared" si="5"/>
        <v>0</v>
      </c>
      <c r="T16" s="343">
        <f t="shared" si="0"/>
        <v>0</v>
      </c>
      <c r="U16" s="126">
        <f t="shared" si="1"/>
        <v>0</v>
      </c>
      <c r="V16" s="127">
        <f t="shared" si="2"/>
        <v>0</v>
      </c>
      <c r="W16" s="128">
        <f t="shared" si="3"/>
        <v>0</v>
      </c>
      <c r="X16" s="128">
        <f t="shared" si="3"/>
        <v>0</v>
      </c>
      <c r="Y16" s="128">
        <f t="shared" si="3"/>
        <v>0</v>
      </c>
      <c r="Z16" s="23">
        <f t="shared" si="6"/>
        <v>0</v>
      </c>
      <c r="AA16" s="225">
        <f t="shared" si="4"/>
        <v>0</v>
      </c>
    </row>
    <row r="17" spans="1:27" s="3" customFormat="1" ht="15" customHeight="1">
      <c r="A17" s="338">
        <v>9</v>
      </c>
      <c r="B17" s="37" t="s">
        <v>10</v>
      </c>
      <c r="C17" s="38" t="s">
        <v>20</v>
      </c>
      <c r="D17" s="339">
        <v>571.1</v>
      </c>
      <c r="E17" s="340">
        <v>571.9</v>
      </c>
      <c r="F17" s="340">
        <v>572.6</v>
      </c>
      <c r="G17" s="341">
        <v>571.7</v>
      </c>
      <c r="H17" s="339">
        <v>571.1</v>
      </c>
      <c r="I17" s="340">
        <v>571.9</v>
      </c>
      <c r="J17" s="340">
        <v>572.6</v>
      </c>
      <c r="K17" s="341">
        <v>571.7</v>
      </c>
      <c r="L17" s="339">
        <v>571.1</v>
      </c>
      <c r="M17" s="340">
        <v>571.9</v>
      </c>
      <c r="N17" s="340">
        <v>572.6</v>
      </c>
      <c r="O17" s="341">
        <v>571.7</v>
      </c>
      <c r="P17" s="342">
        <f t="shared" si="5"/>
        <v>0</v>
      </c>
      <c r="Q17" s="343">
        <f t="shared" si="5"/>
        <v>0</v>
      </c>
      <c r="R17" s="343">
        <f t="shared" si="5"/>
        <v>0</v>
      </c>
      <c r="S17" s="343">
        <f t="shared" si="5"/>
        <v>0</v>
      </c>
      <c r="T17" s="343">
        <f t="shared" si="0"/>
        <v>0</v>
      </c>
      <c r="U17" s="126">
        <f t="shared" si="1"/>
        <v>0</v>
      </c>
      <c r="V17" s="127">
        <f t="shared" si="2"/>
        <v>0</v>
      </c>
      <c r="W17" s="128">
        <f t="shared" si="3"/>
        <v>0</v>
      </c>
      <c r="X17" s="128">
        <f t="shared" si="3"/>
        <v>0</v>
      </c>
      <c r="Y17" s="128">
        <f t="shared" si="3"/>
        <v>0</v>
      </c>
      <c r="Z17" s="23">
        <f t="shared" si="6"/>
        <v>0</v>
      </c>
      <c r="AA17" s="225">
        <f t="shared" si="4"/>
        <v>0</v>
      </c>
    </row>
    <row r="18" spans="1:27" s="3" customFormat="1" ht="15" customHeight="1">
      <c r="A18" s="338">
        <v>10</v>
      </c>
      <c r="B18" s="37" t="s">
        <v>10</v>
      </c>
      <c r="C18" s="38" t="s">
        <v>21</v>
      </c>
      <c r="D18" s="339">
        <v>571.7</v>
      </c>
      <c r="E18" s="340">
        <v>572.6</v>
      </c>
      <c r="F18" s="340">
        <v>573</v>
      </c>
      <c r="G18" s="341">
        <v>572.1</v>
      </c>
      <c r="H18" s="339">
        <v>571.7</v>
      </c>
      <c r="I18" s="340">
        <v>572.6</v>
      </c>
      <c r="J18" s="340">
        <v>573</v>
      </c>
      <c r="K18" s="341">
        <v>572.1</v>
      </c>
      <c r="L18" s="339">
        <v>571.7</v>
      </c>
      <c r="M18" s="340">
        <v>572.6</v>
      </c>
      <c r="N18" s="340">
        <v>573</v>
      </c>
      <c r="O18" s="341">
        <v>572.1</v>
      </c>
      <c r="P18" s="342">
        <f t="shared" si="5"/>
        <v>0</v>
      </c>
      <c r="Q18" s="343">
        <f t="shared" si="5"/>
        <v>0</v>
      </c>
      <c r="R18" s="343">
        <f t="shared" si="5"/>
        <v>0</v>
      </c>
      <c r="S18" s="343">
        <f t="shared" si="5"/>
        <v>0</v>
      </c>
      <c r="T18" s="343">
        <f t="shared" si="0"/>
        <v>0</v>
      </c>
      <c r="U18" s="126">
        <f t="shared" si="1"/>
        <v>0</v>
      </c>
      <c r="V18" s="127">
        <f t="shared" si="2"/>
        <v>0</v>
      </c>
      <c r="W18" s="128">
        <f t="shared" si="3"/>
        <v>0</v>
      </c>
      <c r="X18" s="128">
        <f t="shared" si="3"/>
        <v>0</v>
      </c>
      <c r="Y18" s="128">
        <f t="shared" si="3"/>
        <v>0</v>
      </c>
      <c r="Z18" s="23">
        <f t="shared" si="6"/>
        <v>0</v>
      </c>
      <c r="AA18" s="225">
        <f t="shared" si="4"/>
        <v>0</v>
      </c>
    </row>
    <row r="19" spans="1:27" s="3" customFormat="1" ht="15" customHeight="1" thickBot="1">
      <c r="A19" s="321">
        <v>11</v>
      </c>
      <c r="B19" s="39" t="s">
        <v>10</v>
      </c>
      <c r="C19" s="40" t="s">
        <v>24</v>
      </c>
      <c r="D19" s="344">
        <v>572.1</v>
      </c>
      <c r="E19" s="345">
        <v>573</v>
      </c>
      <c r="F19" s="345">
        <v>573.1</v>
      </c>
      <c r="G19" s="346">
        <v>572</v>
      </c>
      <c r="H19" s="344">
        <v>572.1</v>
      </c>
      <c r="I19" s="345">
        <v>573</v>
      </c>
      <c r="J19" s="345">
        <v>573.1</v>
      </c>
      <c r="K19" s="346">
        <v>572</v>
      </c>
      <c r="L19" s="344">
        <v>572.1</v>
      </c>
      <c r="M19" s="345">
        <v>573</v>
      </c>
      <c r="N19" s="345">
        <v>573.1</v>
      </c>
      <c r="O19" s="346">
        <v>572</v>
      </c>
      <c r="P19" s="348">
        <f t="shared" si="5"/>
        <v>0</v>
      </c>
      <c r="Q19" s="349">
        <f t="shared" si="5"/>
        <v>0</v>
      </c>
      <c r="R19" s="349">
        <f t="shared" si="5"/>
        <v>0</v>
      </c>
      <c r="S19" s="349">
        <f t="shared" si="5"/>
        <v>0</v>
      </c>
      <c r="T19" s="326">
        <f t="shared" si="0"/>
        <v>0</v>
      </c>
      <c r="U19" s="94">
        <f t="shared" si="1"/>
        <v>0</v>
      </c>
      <c r="V19" s="131">
        <f t="shared" si="2"/>
        <v>0</v>
      </c>
      <c r="W19" s="132">
        <f t="shared" si="3"/>
        <v>0</v>
      </c>
      <c r="X19" s="132">
        <f t="shared" si="3"/>
        <v>0</v>
      </c>
      <c r="Y19" s="132">
        <f t="shared" si="3"/>
        <v>0</v>
      </c>
      <c r="Z19" s="24">
        <f t="shared" si="6"/>
        <v>0</v>
      </c>
      <c r="AA19" s="226">
        <f t="shared" si="4"/>
        <v>0</v>
      </c>
    </row>
    <row r="20" spans="1:27" s="3" customFormat="1" ht="15" customHeight="1">
      <c r="A20" s="327">
        <v>12</v>
      </c>
      <c r="B20" s="33" t="s">
        <v>11</v>
      </c>
      <c r="C20" s="34" t="s">
        <v>9</v>
      </c>
      <c r="D20" s="328">
        <v>569.2</v>
      </c>
      <c r="E20" s="329">
        <v>570.3</v>
      </c>
      <c r="F20" s="329">
        <v>570.2</v>
      </c>
      <c r="G20" s="330">
        <v>569.2</v>
      </c>
      <c r="H20" s="328">
        <v>569.2</v>
      </c>
      <c r="I20" s="329">
        <v>570.3</v>
      </c>
      <c r="J20" s="329">
        <v>570.2</v>
      </c>
      <c r="K20" s="330">
        <v>569.2</v>
      </c>
      <c r="L20" s="328">
        <v>569.2</v>
      </c>
      <c r="M20" s="329">
        <v>570.3</v>
      </c>
      <c r="N20" s="329">
        <v>570.2</v>
      </c>
      <c r="O20" s="330">
        <v>569.2</v>
      </c>
      <c r="P20" s="328">
        <f t="shared" si="5"/>
        <v>0</v>
      </c>
      <c r="Q20" s="329">
        <f t="shared" si="5"/>
        <v>0</v>
      </c>
      <c r="R20" s="329">
        <f>F20-J20</f>
        <v>0</v>
      </c>
      <c r="S20" s="329">
        <f t="shared" si="5"/>
        <v>0</v>
      </c>
      <c r="T20" s="329">
        <f t="shared" si="0"/>
        <v>0</v>
      </c>
      <c r="U20" s="102">
        <f t="shared" si="1"/>
        <v>0</v>
      </c>
      <c r="V20" s="103">
        <f t="shared" si="2"/>
        <v>0</v>
      </c>
      <c r="W20" s="104">
        <f t="shared" si="3"/>
        <v>0</v>
      </c>
      <c r="X20" s="104">
        <f t="shared" si="3"/>
        <v>0</v>
      </c>
      <c r="Y20" s="104">
        <f t="shared" si="3"/>
        <v>0</v>
      </c>
      <c r="Z20" s="21">
        <f t="shared" si="6"/>
        <v>0</v>
      </c>
      <c r="AA20" s="223">
        <f t="shared" si="4"/>
        <v>0</v>
      </c>
    </row>
    <row r="21" spans="1:27" s="3" customFormat="1" ht="15" customHeight="1">
      <c r="A21" s="352">
        <v>13</v>
      </c>
      <c r="B21" s="41" t="s">
        <v>11</v>
      </c>
      <c r="C21" s="42" t="s">
        <v>17</v>
      </c>
      <c r="D21" s="353">
        <v>569.2</v>
      </c>
      <c r="E21" s="354">
        <v>570.2</v>
      </c>
      <c r="F21" s="354">
        <v>572.3</v>
      </c>
      <c r="G21" s="355">
        <v>570.1</v>
      </c>
      <c r="H21" s="353">
        <v>569.2</v>
      </c>
      <c r="I21" s="354">
        <v>570.2</v>
      </c>
      <c r="J21" s="354">
        <v>572.3</v>
      </c>
      <c r="K21" s="355">
        <v>570.1</v>
      </c>
      <c r="L21" s="353">
        <v>569.2</v>
      </c>
      <c r="M21" s="354">
        <v>570.2</v>
      </c>
      <c r="N21" s="354">
        <v>572.3</v>
      </c>
      <c r="O21" s="355">
        <v>570.1</v>
      </c>
      <c r="P21" s="353">
        <f t="shared" si="5"/>
        <v>0</v>
      </c>
      <c r="Q21" s="354">
        <f>E21-I21</f>
        <v>0</v>
      </c>
      <c r="R21" s="354">
        <f t="shared" si="5"/>
        <v>0</v>
      </c>
      <c r="S21" s="354">
        <f t="shared" si="5"/>
        <v>0</v>
      </c>
      <c r="T21" s="354">
        <f t="shared" si="0"/>
        <v>0</v>
      </c>
      <c r="U21" s="140">
        <f t="shared" si="1"/>
        <v>0</v>
      </c>
      <c r="V21" s="141">
        <f t="shared" si="2"/>
        <v>0</v>
      </c>
      <c r="W21" s="142">
        <f t="shared" si="3"/>
        <v>0</v>
      </c>
      <c r="X21" s="142">
        <f t="shared" si="3"/>
        <v>0</v>
      </c>
      <c r="Y21" s="142">
        <f t="shared" si="3"/>
        <v>0</v>
      </c>
      <c r="Z21" s="25">
        <f t="shared" si="6"/>
        <v>0</v>
      </c>
      <c r="AA21" s="227">
        <f t="shared" si="4"/>
        <v>0</v>
      </c>
    </row>
    <row r="22" spans="1:27" s="3" customFormat="1" ht="15" customHeight="1">
      <c r="A22" s="352">
        <v>14</v>
      </c>
      <c r="B22" s="41" t="s">
        <v>11</v>
      </c>
      <c r="C22" s="42" t="s">
        <v>18</v>
      </c>
      <c r="D22" s="353">
        <v>570.1</v>
      </c>
      <c r="E22" s="354">
        <v>572.3</v>
      </c>
      <c r="F22" s="354">
        <v>572.2</v>
      </c>
      <c r="G22" s="355">
        <v>570.1</v>
      </c>
      <c r="H22" s="353">
        <v>570.1</v>
      </c>
      <c r="I22" s="354">
        <v>572.3</v>
      </c>
      <c r="J22" s="354">
        <v>572.2</v>
      </c>
      <c r="K22" s="355">
        <v>570.1</v>
      </c>
      <c r="L22" s="353">
        <v>570.1</v>
      </c>
      <c r="M22" s="354">
        <v>572.3</v>
      </c>
      <c r="N22" s="354">
        <v>572.2</v>
      </c>
      <c r="O22" s="355">
        <v>570.1</v>
      </c>
      <c r="P22" s="353">
        <f t="shared" si="5"/>
        <v>0</v>
      </c>
      <c r="Q22" s="354">
        <f t="shared" si="5"/>
        <v>0</v>
      </c>
      <c r="R22" s="354">
        <f t="shared" si="5"/>
        <v>0</v>
      </c>
      <c r="S22" s="354">
        <f t="shared" si="5"/>
        <v>0</v>
      </c>
      <c r="T22" s="354">
        <f t="shared" si="0"/>
        <v>0</v>
      </c>
      <c r="U22" s="140">
        <f t="shared" si="1"/>
        <v>0</v>
      </c>
      <c r="V22" s="141">
        <f t="shared" si="2"/>
        <v>0</v>
      </c>
      <c r="W22" s="142">
        <f t="shared" si="3"/>
        <v>0</v>
      </c>
      <c r="X22" s="142">
        <f t="shared" si="3"/>
        <v>0</v>
      </c>
      <c r="Y22" s="142">
        <f t="shared" si="3"/>
        <v>0</v>
      </c>
      <c r="Z22" s="25">
        <f t="shared" si="6"/>
        <v>0</v>
      </c>
      <c r="AA22" s="227">
        <f t="shared" si="4"/>
        <v>0</v>
      </c>
    </row>
    <row r="23" spans="1:27" s="3" customFormat="1" ht="15" customHeight="1">
      <c r="A23" s="352">
        <v>15</v>
      </c>
      <c r="B23" s="41" t="s">
        <v>11</v>
      </c>
      <c r="C23" s="42" t="s">
        <v>19</v>
      </c>
      <c r="D23" s="353">
        <v>570.1</v>
      </c>
      <c r="E23" s="354">
        <v>572.2</v>
      </c>
      <c r="F23" s="354">
        <v>572.5</v>
      </c>
      <c r="G23" s="355">
        <v>571.9</v>
      </c>
      <c r="H23" s="353">
        <v>570.1</v>
      </c>
      <c r="I23" s="354">
        <v>572.2</v>
      </c>
      <c r="J23" s="354">
        <v>572.5</v>
      </c>
      <c r="K23" s="355">
        <v>571.9</v>
      </c>
      <c r="L23" s="353">
        <v>570.1</v>
      </c>
      <c r="M23" s="354">
        <v>572.2</v>
      </c>
      <c r="N23" s="354">
        <v>572.5</v>
      </c>
      <c r="O23" s="355">
        <v>571.9</v>
      </c>
      <c r="P23" s="353">
        <f t="shared" si="5"/>
        <v>0</v>
      </c>
      <c r="Q23" s="354">
        <f t="shared" si="5"/>
        <v>0</v>
      </c>
      <c r="R23" s="354">
        <f t="shared" si="5"/>
        <v>0</v>
      </c>
      <c r="S23" s="354">
        <f t="shared" si="5"/>
        <v>0</v>
      </c>
      <c r="T23" s="354">
        <f>(P23+Q23+R23+S23)/4</f>
        <v>0</v>
      </c>
      <c r="U23" s="140">
        <f t="shared" si="1"/>
        <v>0</v>
      </c>
      <c r="V23" s="141">
        <f t="shared" si="2"/>
        <v>0</v>
      </c>
      <c r="W23" s="142">
        <f t="shared" si="3"/>
        <v>0</v>
      </c>
      <c r="X23" s="142">
        <f t="shared" si="3"/>
        <v>0</v>
      </c>
      <c r="Y23" s="142">
        <f t="shared" si="3"/>
        <v>0</v>
      </c>
      <c r="Z23" s="25">
        <f t="shared" si="6"/>
        <v>0</v>
      </c>
      <c r="AA23" s="227">
        <f t="shared" si="4"/>
        <v>0</v>
      </c>
    </row>
    <row r="24" spans="1:27" s="3" customFormat="1" ht="15" customHeight="1">
      <c r="A24" s="352">
        <v>16</v>
      </c>
      <c r="B24" s="41" t="s">
        <v>11</v>
      </c>
      <c r="C24" s="42" t="s">
        <v>20</v>
      </c>
      <c r="D24" s="353">
        <v>571.9</v>
      </c>
      <c r="E24" s="354">
        <v>572.5</v>
      </c>
      <c r="F24" s="354">
        <v>573.2</v>
      </c>
      <c r="G24" s="355">
        <v>572.6</v>
      </c>
      <c r="H24" s="353">
        <v>571.9</v>
      </c>
      <c r="I24" s="354">
        <v>572.5</v>
      </c>
      <c r="J24" s="354">
        <v>573.2</v>
      </c>
      <c r="K24" s="355">
        <v>572.6</v>
      </c>
      <c r="L24" s="353">
        <v>571.9</v>
      </c>
      <c r="M24" s="354">
        <v>572.5</v>
      </c>
      <c r="N24" s="354">
        <v>573.2</v>
      </c>
      <c r="O24" s="355">
        <v>572.6</v>
      </c>
      <c r="P24" s="353">
        <f t="shared" si="5"/>
        <v>0</v>
      </c>
      <c r="Q24" s="354">
        <f t="shared" si="5"/>
        <v>0</v>
      </c>
      <c r="R24" s="354">
        <f t="shared" si="5"/>
        <v>0</v>
      </c>
      <c r="S24" s="354">
        <f t="shared" si="5"/>
        <v>0</v>
      </c>
      <c r="T24" s="354">
        <f t="shared" si="0"/>
        <v>0</v>
      </c>
      <c r="U24" s="140">
        <f t="shared" si="1"/>
        <v>0</v>
      </c>
      <c r="V24" s="141">
        <f t="shared" si="2"/>
        <v>0</v>
      </c>
      <c r="W24" s="142">
        <f t="shared" si="3"/>
        <v>0</v>
      </c>
      <c r="X24" s="142">
        <f t="shared" si="3"/>
        <v>0</v>
      </c>
      <c r="Y24" s="142">
        <f t="shared" si="3"/>
        <v>0</v>
      </c>
      <c r="Z24" s="25">
        <f t="shared" si="6"/>
        <v>0</v>
      </c>
      <c r="AA24" s="227">
        <f t="shared" si="4"/>
        <v>0</v>
      </c>
    </row>
    <row r="25" spans="1:27" s="3" customFormat="1" ht="15" customHeight="1">
      <c r="A25" s="352">
        <v>17</v>
      </c>
      <c r="B25" s="41" t="s">
        <v>11</v>
      </c>
      <c r="C25" s="42" t="s">
        <v>21</v>
      </c>
      <c r="D25" s="353">
        <v>572.6</v>
      </c>
      <c r="E25" s="354">
        <v>573.2</v>
      </c>
      <c r="F25" s="354">
        <v>573.8</v>
      </c>
      <c r="G25" s="355">
        <v>573</v>
      </c>
      <c r="H25" s="353">
        <v>572.6</v>
      </c>
      <c r="I25" s="354">
        <v>573.2</v>
      </c>
      <c r="J25" s="354">
        <v>573.8</v>
      </c>
      <c r="K25" s="355">
        <v>573</v>
      </c>
      <c r="L25" s="353">
        <v>572.6</v>
      </c>
      <c r="M25" s="354">
        <v>573.2</v>
      </c>
      <c r="N25" s="354">
        <v>573.8</v>
      </c>
      <c r="O25" s="355">
        <v>573</v>
      </c>
      <c r="P25" s="353">
        <f t="shared" si="5"/>
        <v>0</v>
      </c>
      <c r="Q25" s="354">
        <f t="shared" si="5"/>
        <v>0</v>
      </c>
      <c r="R25" s="354">
        <f t="shared" si="5"/>
        <v>0</v>
      </c>
      <c r="S25" s="354">
        <f t="shared" si="5"/>
        <v>0</v>
      </c>
      <c r="T25" s="354">
        <f t="shared" si="0"/>
        <v>0</v>
      </c>
      <c r="U25" s="140">
        <f t="shared" si="1"/>
        <v>0</v>
      </c>
      <c r="V25" s="141">
        <f t="shared" si="2"/>
        <v>0</v>
      </c>
      <c r="W25" s="142">
        <f aca="true" t="shared" si="7" ref="W25:Y28">M25-I25</f>
        <v>0</v>
      </c>
      <c r="X25" s="142">
        <f t="shared" si="7"/>
        <v>0</v>
      </c>
      <c r="Y25" s="142">
        <f t="shared" si="7"/>
        <v>0</v>
      </c>
      <c r="Z25" s="25">
        <f t="shared" si="6"/>
        <v>0</v>
      </c>
      <c r="AA25" s="227">
        <f t="shared" si="4"/>
        <v>0</v>
      </c>
    </row>
    <row r="26" spans="1:27" s="3" customFormat="1" ht="15" customHeight="1" thickBot="1">
      <c r="A26" s="331">
        <v>18</v>
      </c>
      <c r="B26" s="43" t="s">
        <v>11</v>
      </c>
      <c r="C26" s="44" t="s">
        <v>24</v>
      </c>
      <c r="D26" s="356">
        <v>573</v>
      </c>
      <c r="E26" s="357">
        <v>573.8</v>
      </c>
      <c r="F26" s="357">
        <v>574</v>
      </c>
      <c r="G26" s="358">
        <v>573.1</v>
      </c>
      <c r="H26" s="356">
        <v>573</v>
      </c>
      <c r="I26" s="357">
        <v>573.8</v>
      </c>
      <c r="J26" s="357">
        <v>574</v>
      </c>
      <c r="K26" s="358">
        <v>573.1</v>
      </c>
      <c r="L26" s="356">
        <v>573</v>
      </c>
      <c r="M26" s="357">
        <v>573.8</v>
      </c>
      <c r="N26" s="357">
        <v>574</v>
      </c>
      <c r="O26" s="358">
        <v>573.1</v>
      </c>
      <c r="P26" s="332">
        <f t="shared" si="5"/>
        <v>0</v>
      </c>
      <c r="Q26" s="333">
        <f t="shared" si="5"/>
        <v>0</v>
      </c>
      <c r="R26" s="333">
        <f t="shared" si="5"/>
        <v>0</v>
      </c>
      <c r="S26" s="333">
        <f t="shared" si="5"/>
        <v>0</v>
      </c>
      <c r="T26" s="333">
        <f t="shared" si="0"/>
        <v>0</v>
      </c>
      <c r="U26" s="111">
        <f t="shared" si="1"/>
        <v>0</v>
      </c>
      <c r="V26" s="112">
        <f t="shared" si="2"/>
        <v>0</v>
      </c>
      <c r="W26" s="113">
        <f t="shared" si="7"/>
        <v>0</v>
      </c>
      <c r="X26" s="113">
        <f t="shared" si="7"/>
        <v>0</v>
      </c>
      <c r="Y26" s="113">
        <f t="shared" si="7"/>
        <v>0</v>
      </c>
      <c r="Z26" s="22">
        <f t="shared" si="6"/>
        <v>0</v>
      </c>
      <c r="AA26" s="224">
        <f t="shared" si="4"/>
        <v>0</v>
      </c>
    </row>
    <row r="27" spans="1:27" s="3" customFormat="1" ht="15" customHeight="1">
      <c r="A27" s="315">
        <v>19</v>
      </c>
      <c r="B27" s="45" t="s">
        <v>12</v>
      </c>
      <c r="C27" s="46" t="s">
        <v>9</v>
      </c>
      <c r="D27" s="360">
        <v>570.3</v>
      </c>
      <c r="E27" s="361">
        <v>572.2</v>
      </c>
      <c r="F27" s="361">
        <v>571.7</v>
      </c>
      <c r="G27" s="362">
        <v>570.2</v>
      </c>
      <c r="H27" s="360">
        <v>570.3</v>
      </c>
      <c r="I27" s="361">
        <v>572.2</v>
      </c>
      <c r="J27" s="361">
        <v>571.7</v>
      </c>
      <c r="K27" s="362">
        <v>570.2</v>
      </c>
      <c r="L27" s="360">
        <v>570.3</v>
      </c>
      <c r="M27" s="361">
        <v>572.2</v>
      </c>
      <c r="N27" s="361">
        <v>571.7</v>
      </c>
      <c r="O27" s="362">
        <v>570.2</v>
      </c>
      <c r="P27" s="319">
        <f t="shared" si="5"/>
        <v>0</v>
      </c>
      <c r="Q27" s="320">
        <f t="shared" si="5"/>
        <v>0</v>
      </c>
      <c r="R27" s="320">
        <f t="shared" si="5"/>
        <v>0</v>
      </c>
      <c r="S27" s="320">
        <f t="shared" si="5"/>
        <v>0</v>
      </c>
      <c r="T27" s="320">
        <f t="shared" si="0"/>
        <v>0</v>
      </c>
      <c r="U27" s="82">
        <f t="shared" si="1"/>
        <v>0</v>
      </c>
      <c r="V27" s="83">
        <f t="shared" si="2"/>
        <v>0</v>
      </c>
      <c r="W27" s="84">
        <f t="shared" si="7"/>
        <v>0</v>
      </c>
      <c r="X27" s="84">
        <f t="shared" si="7"/>
        <v>0</v>
      </c>
      <c r="Y27" s="84">
        <f t="shared" si="7"/>
        <v>0</v>
      </c>
      <c r="Z27" s="19">
        <f t="shared" si="6"/>
        <v>0</v>
      </c>
      <c r="AA27" s="221">
        <f t="shared" si="4"/>
        <v>0</v>
      </c>
    </row>
    <row r="28" spans="1:27" s="3" customFormat="1" ht="15" customHeight="1">
      <c r="A28" s="338">
        <v>20</v>
      </c>
      <c r="B28" s="47" t="s">
        <v>12</v>
      </c>
      <c r="C28" s="48" t="s">
        <v>17</v>
      </c>
      <c r="D28" s="363">
        <v>570.2</v>
      </c>
      <c r="E28" s="364">
        <v>571.7</v>
      </c>
      <c r="F28" s="364">
        <v>573.1</v>
      </c>
      <c r="G28" s="365">
        <v>572.3</v>
      </c>
      <c r="H28" s="363">
        <v>570.2</v>
      </c>
      <c r="I28" s="364">
        <v>571.7</v>
      </c>
      <c r="J28" s="364">
        <v>573.1</v>
      </c>
      <c r="K28" s="365">
        <v>572.3</v>
      </c>
      <c r="L28" s="363">
        <v>570.2</v>
      </c>
      <c r="M28" s="364">
        <v>571.7</v>
      </c>
      <c r="N28" s="364">
        <v>573.1</v>
      </c>
      <c r="O28" s="365">
        <v>572.3</v>
      </c>
      <c r="P28" s="342">
        <f t="shared" si="5"/>
        <v>0</v>
      </c>
      <c r="Q28" s="343">
        <f t="shared" si="5"/>
        <v>0</v>
      </c>
      <c r="R28" s="343">
        <f t="shared" si="5"/>
        <v>0</v>
      </c>
      <c r="S28" s="343">
        <f t="shared" si="5"/>
        <v>0</v>
      </c>
      <c r="T28" s="343">
        <f t="shared" si="0"/>
        <v>0</v>
      </c>
      <c r="U28" s="126">
        <f t="shared" si="1"/>
        <v>0</v>
      </c>
      <c r="V28" s="127">
        <f t="shared" si="2"/>
        <v>0</v>
      </c>
      <c r="W28" s="128">
        <f t="shared" si="7"/>
        <v>0</v>
      </c>
      <c r="X28" s="128">
        <f t="shared" si="7"/>
        <v>0</v>
      </c>
      <c r="Y28" s="128">
        <f t="shared" si="7"/>
        <v>0</v>
      </c>
      <c r="Z28" s="23">
        <f t="shared" si="6"/>
        <v>0</v>
      </c>
      <c r="AA28" s="225">
        <f t="shared" si="4"/>
        <v>0</v>
      </c>
    </row>
    <row r="29" spans="1:27" s="3" customFormat="1" ht="15" customHeight="1">
      <c r="A29" s="338">
        <v>21</v>
      </c>
      <c r="B29" s="47" t="s">
        <v>12</v>
      </c>
      <c r="C29" s="48" t="s">
        <v>18</v>
      </c>
      <c r="D29" s="363">
        <v>572.3</v>
      </c>
      <c r="E29" s="364">
        <v>573.1</v>
      </c>
      <c r="F29" s="364">
        <v>573.1</v>
      </c>
      <c r="G29" s="365">
        <v>572.2</v>
      </c>
      <c r="H29" s="363">
        <v>572.3</v>
      </c>
      <c r="I29" s="364">
        <v>573.1</v>
      </c>
      <c r="J29" s="364">
        <v>573.1</v>
      </c>
      <c r="K29" s="365">
        <v>572.2</v>
      </c>
      <c r="L29" s="363">
        <v>572.3</v>
      </c>
      <c r="M29" s="364">
        <v>573.1</v>
      </c>
      <c r="N29" s="364">
        <v>573.1</v>
      </c>
      <c r="O29" s="365">
        <v>572.2</v>
      </c>
      <c r="P29" s="342">
        <f t="shared" si="5"/>
        <v>0</v>
      </c>
      <c r="Q29" s="343">
        <f>E29-I29</f>
        <v>0</v>
      </c>
      <c r="R29" s="343">
        <f t="shared" si="5"/>
        <v>0</v>
      </c>
      <c r="S29" s="343">
        <f t="shared" si="5"/>
        <v>0</v>
      </c>
      <c r="T29" s="343">
        <f t="shared" si="0"/>
        <v>0</v>
      </c>
      <c r="U29" s="126">
        <f t="shared" si="1"/>
        <v>0</v>
      </c>
      <c r="V29" s="127">
        <f aca="true" t="shared" si="8" ref="V29:Y61">L29-H29</f>
        <v>0</v>
      </c>
      <c r="W29" s="128">
        <f t="shared" si="8"/>
        <v>0</v>
      </c>
      <c r="X29" s="128">
        <f t="shared" si="8"/>
        <v>0</v>
      </c>
      <c r="Y29" s="128">
        <f t="shared" si="8"/>
        <v>0</v>
      </c>
      <c r="Z29" s="23">
        <f t="shared" si="6"/>
        <v>0</v>
      </c>
      <c r="AA29" s="225">
        <f t="shared" si="4"/>
        <v>0</v>
      </c>
    </row>
    <row r="30" spans="1:27" s="3" customFormat="1" ht="15" customHeight="1">
      <c r="A30" s="338">
        <v>22</v>
      </c>
      <c r="B30" s="47" t="s">
        <v>12</v>
      </c>
      <c r="C30" s="48" t="s">
        <v>19</v>
      </c>
      <c r="D30" s="363">
        <v>572.2</v>
      </c>
      <c r="E30" s="364">
        <v>573.1</v>
      </c>
      <c r="F30" s="364">
        <v>573.4</v>
      </c>
      <c r="G30" s="365">
        <v>572.5</v>
      </c>
      <c r="H30" s="363">
        <v>572.2</v>
      </c>
      <c r="I30" s="364">
        <v>573.1</v>
      </c>
      <c r="J30" s="364">
        <v>573.4</v>
      </c>
      <c r="K30" s="365">
        <v>572.5</v>
      </c>
      <c r="L30" s="363">
        <v>572.2</v>
      </c>
      <c r="M30" s="364">
        <v>573.1</v>
      </c>
      <c r="N30" s="364">
        <v>573.4</v>
      </c>
      <c r="O30" s="365">
        <v>572.5</v>
      </c>
      <c r="P30" s="342">
        <f t="shared" si="5"/>
        <v>0</v>
      </c>
      <c r="Q30" s="343">
        <f t="shared" si="5"/>
        <v>0</v>
      </c>
      <c r="R30" s="343">
        <f t="shared" si="5"/>
        <v>0</v>
      </c>
      <c r="S30" s="343">
        <f t="shared" si="5"/>
        <v>0</v>
      </c>
      <c r="T30" s="343">
        <f t="shared" si="0"/>
        <v>0</v>
      </c>
      <c r="U30" s="126">
        <f t="shared" si="1"/>
        <v>0</v>
      </c>
      <c r="V30" s="127">
        <f t="shared" si="8"/>
        <v>0</v>
      </c>
      <c r="W30" s="128">
        <f t="shared" si="8"/>
        <v>0</v>
      </c>
      <c r="X30" s="128">
        <f t="shared" si="8"/>
        <v>0</v>
      </c>
      <c r="Y30" s="128">
        <f t="shared" si="8"/>
        <v>0</v>
      </c>
      <c r="Z30" s="23">
        <f t="shared" si="6"/>
        <v>0</v>
      </c>
      <c r="AA30" s="225">
        <f t="shared" si="4"/>
        <v>0</v>
      </c>
    </row>
    <row r="31" spans="1:27" s="3" customFormat="1" ht="15" customHeight="1">
      <c r="A31" s="338">
        <v>23</v>
      </c>
      <c r="B31" s="47" t="s">
        <v>12</v>
      </c>
      <c r="C31" s="48" t="s">
        <v>20</v>
      </c>
      <c r="D31" s="363">
        <v>572.5</v>
      </c>
      <c r="E31" s="364">
        <v>573.4</v>
      </c>
      <c r="F31" s="364">
        <v>573.8</v>
      </c>
      <c r="G31" s="365">
        <v>573.2</v>
      </c>
      <c r="H31" s="363">
        <v>572.5</v>
      </c>
      <c r="I31" s="364">
        <v>573.4</v>
      </c>
      <c r="J31" s="364">
        <v>573.8</v>
      </c>
      <c r="K31" s="365">
        <v>573.2</v>
      </c>
      <c r="L31" s="363">
        <v>572.5</v>
      </c>
      <c r="M31" s="364">
        <v>573.4</v>
      </c>
      <c r="N31" s="364">
        <v>573.8</v>
      </c>
      <c r="O31" s="365">
        <v>573.2</v>
      </c>
      <c r="P31" s="342">
        <f t="shared" si="5"/>
        <v>0</v>
      </c>
      <c r="Q31" s="343">
        <f t="shared" si="5"/>
        <v>0</v>
      </c>
      <c r="R31" s="343">
        <f t="shared" si="5"/>
        <v>0</v>
      </c>
      <c r="S31" s="343">
        <f t="shared" si="5"/>
        <v>0</v>
      </c>
      <c r="T31" s="343">
        <f t="shared" si="0"/>
        <v>0</v>
      </c>
      <c r="U31" s="126">
        <f t="shared" si="1"/>
        <v>0</v>
      </c>
      <c r="V31" s="127">
        <f t="shared" si="8"/>
        <v>0</v>
      </c>
      <c r="W31" s="128">
        <f t="shared" si="8"/>
        <v>0</v>
      </c>
      <c r="X31" s="128">
        <f t="shared" si="8"/>
        <v>0</v>
      </c>
      <c r="Y31" s="128">
        <f t="shared" si="8"/>
        <v>0</v>
      </c>
      <c r="Z31" s="23">
        <f t="shared" si="6"/>
        <v>0</v>
      </c>
      <c r="AA31" s="225">
        <f t="shared" si="4"/>
        <v>0</v>
      </c>
    </row>
    <row r="32" spans="1:27" s="3" customFormat="1" ht="15" customHeight="1">
      <c r="A32" s="338">
        <v>24</v>
      </c>
      <c r="B32" s="47" t="s">
        <v>12</v>
      </c>
      <c r="C32" s="48" t="s">
        <v>21</v>
      </c>
      <c r="D32" s="363">
        <v>573.2</v>
      </c>
      <c r="E32" s="364">
        <v>573.8</v>
      </c>
      <c r="F32" s="364">
        <v>574.4</v>
      </c>
      <c r="G32" s="365">
        <v>573.8</v>
      </c>
      <c r="H32" s="363">
        <v>573.2</v>
      </c>
      <c r="I32" s="364">
        <v>573.8</v>
      </c>
      <c r="J32" s="364">
        <v>574.4</v>
      </c>
      <c r="K32" s="365">
        <v>573.8</v>
      </c>
      <c r="L32" s="363">
        <v>573.2</v>
      </c>
      <c r="M32" s="364">
        <v>573.8</v>
      </c>
      <c r="N32" s="364">
        <v>574.4</v>
      </c>
      <c r="O32" s="365">
        <v>573.8</v>
      </c>
      <c r="P32" s="342">
        <f t="shared" si="5"/>
        <v>0</v>
      </c>
      <c r="Q32" s="343">
        <f t="shared" si="5"/>
        <v>0</v>
      </c>
      <c r="R32" s="343">
        <f t="shared" si="5"/>
        <v>0</v>
      </c>
      <c r="S32" s="343">
        <f t="shared" si="5"/>
        <v>0</v>
      </c>
      <c r="T32" s="343">
        <f t="shared" si="0"/>
        <v>0</v>
      </c>
      <c r="U32" s="126">
        <f t="shared" si="1"/>
        <v>0</v>
      </c>
      <c r="V32" s="127">
        <f t="shared" si="8"/>
        <v>0</v>
      </c>
      <c r="W32" s="128">
        <f t="shared" si="8"/>
        <v>0</v>
      </c>
      <c r="X32" s="128">
        <f t="shared" si="8"/>
        <v>0</v>
      </c>
      <c r="Y32" s="128">
        <f t="shared" si="8"/>
        <v>0</v>
      </c>
      <c r="Z32" s="23">
        <f t="shared" si="6"/>
        <v>0</v>
      </c>
      <c r="AA32" s="225">
        <f t="shared" si="4"/>
        <v>0</v>
      </c>
    </row>
    <row r="33" spans="1:27" s="3" customFormat="1" ht="15" customHeight="1" thickBot="1">
      <c r="A33" s="366">
        <v>25</v>
      </c>
      <c r="B33" s="49" t="s">
        <v>12</v>
      </c>
      <c r="C33" s="50" t="s">
        <v>24</v>
      </c>
      <c r="D33" s="367">
        <v>573.8</v>
      </c>
      <c r="E33" s="368">
        <v>574.4</v>
      </c>
      <c r="F33" s="368">
        <v>575.2</v>
      </c>
      <c r="G33" s="369">
        <v>574</v>
      </c>
      <c r="H33" s="367">
        <v>573.8</v>
      </c>
      <c r="I33" s="368">
        <v>574.4</v>
      </c>
      <c r="J33" s="368">
        <v>575.2</v>
      </c>
      <c r="K33" s="369">
        <v>574</v>
      </c>
      <c r="L33" s="367">
        <v>573.8</v>
      </c>
      <c r="M33" s="368">
        <v>574.4</v>
      </c>
      <c r="N33" s="368">
        <v>575.2</v>
      </c>
      <c r="O33" s="369">
        <v>574</v>
      </c>
      <c r="P33" s="348">
        <f t="shared" si="5"/>
        <v>0</v>
      </c>
      <c r="Q33" s="349">
        <f t="shared" si="5"/>
        <v>0</v>
      </c>
      <c r="R33" s="349">
        <f t="shared" si="5"/>
        <v>0</v>
      </c>
      <c r="S33" s="349">
        <f t="shared" si="5"/>
        <v>0</v>
      </c>
      <c r="T33" s="349">
        <f t="shared" si="0"/>
        <v>0</v>
      </c>
      <c r="U33" s="150">
        <f t="shared" si="1"/>
        <v>0</v>
      </c>
      <c r="V33" s="131">
        <f t="shared" si="8"/>
        <v>0</v>
      </c>
      <c r="W33" s="132">
        <f t="shared" si="8"/>
        <v>0</v>
      </c>
      <c r="X33" s="132">
        <f t="shared" si="8"/>
        <v>0</v>
      </c>
      <c r="Y33" s="132">
        <f t="shared" si="8"/>
        <v>0</v>
      </c>
      <c r="Z33" s="24">
        <f t="shared" si="6"/>
        <v>0</v>
      </c>
      <c r="AA33" s="226">
        <f t="shared" si="4"/>
        <v>0</v>
      </c>
    </row>
    <row r="34" spans="1:27" s="3" customFormat="1" ht="15" customHeight="1">
      <c r="A34" s="370">
        <v>26</v>
      </c>
      <c r="B34" s="51" t="s">
        <v>13</v>
      </c>
      <c r="C34" s="52" t="s">
        <v>9</v>
      </c>
      <c r="D34" s="371">
        <v>572.2</v>
      </c>
      <c r="E34" s="372">
        <v>572.9</v>
      </c>
      <c r="F34" s="372">
        <v>571.7</v>
      </c>
      <c r="G34" s="373">
        <v>573.5</v>
      </c>
      <c r="H34" s="371">
        <v>572.2</v>
      </c>
      <c r="I34" s="372">
        <v>572.9</v>
      </c>
      <c r="J34" s="372">
        <v>571.7</v>
      </c>
      <c r="K34" s="373">
        <v>573.5</v>
      </c>
      <c r="L34" s="371">
        <v>572.2</v>
      </c>
      <c r="M34" s="372">
        <v>572.9</v>
      </c>
      <c r="N34" s="372">
        <v>571.7</v>
      </c>
      <c r="O34" s="373">
        <v>573.5</v>
      </c>
      <c r="P34" s="328">
        <f t="shared" si="5"/>
        <v>0</v>
      </c>
      <c r="Q34" s="329">
        <f t="shared" si="5"/>
        <v>0</v>
      </c>
      <c r="R34" s="329">
        <f t="shared" si="5"/>
        <v>0</v>
      </c>
      <c r="S34" s="329">
        <f t="shared" si="5"/>
        <v>0</v>
      </c>
      <c r="T34" s="374">
        <f t="shared" si="0"/>
        <v>0</v>
      </c>
      <c r="U34" s="155">
        <f t="shared" si="1"/>
        <v>0</v>
      </c>
      <c r="V34" s="103">
        <f t="shared" si="8"/>
        <v>0</v>
      </c>
      <c r="W34" s="104">
        <f t="shared" si="8"/>
        <v>0</v>
      </c>
      <c r="X34" s="104">
        <f t="shared" si="8"/>
        <v>0</v>
      </c>
      <c r="Y34" s="104">
        <f t="shared" si="8"/>
        <v>0</v>
      </c>
      <c r="Z34" s="21">
        <f t="shared" si="6"/>
        <v>0</v>
      </c>
      <c r="AA34" s="223">
        <f t="shared" si="4"/>
        <v>0</v>
      </c>
    </row>
    <row r="35" spans="1:27" s="3" customFormat="1" ht="15" customHeight="1">
      <c r="A35" s="352">
        <v>27</v>
      </c>
      <c r="B35" s="53" t="s">
        <v>13</v>
      </c>
      <c r="C35" s="54" t="s">
        <v>17</v>
      </c>
      <c r="D35" s="375">
        <v>571.7</v>
      </c>
      <c r="E35" s="376">
        <v>573.5</v>
      </c>
      <c r="F35" s="376">
        <v>574</v>
      </c>
      <c r="G35" s="377">
        <v>573.1</v>
      </c>
      <c r="H35" s="375">
        <v>571.7</v>
      </c>
      <c r="I35" s="376">
        <v>573.5</v>
      </c>
      <c r="J35" s="376">
        <v>574</v>
      </c>
      <c r="K35" s="377">
        <v>573.1</v>
      </c>
      <c r="L35" s="375">
        <v>571.7</v>
      </c>
      <c r="M35" s="376">
        <v>573.5</v>
      </c>
      <c r="N35" s="376">
        <v>574</v>
      </c>
      <c r="O35" s="377">
        <v>573.1</v>
      </c>
      <c r="P35" s="353">
        <f t="shared" si="5"/>
        <v>0</v>
      </c>
      <c r="Q35" s="354">
        <f t="shared" si="5"/>
        <v>0</v>
      </c>
      <c r="R35" s="354">
        <f t="shared" si="5"/>
        <v>0</v>
      </c>
      <c r="S35" s="354">
        <f t="shared" si="5"/>
        <v>0</v>
      </c>
      <c r="T35" s="354">
        <f t="shared" si="0"/>
        <v>0</v>
      </c>
      <c r="U35" s="140">
        <f t="shared" si="1"/>
        <v>0</v>
      </c>
      <c r="V35" s="141">
        <f t="shared" si="8"/>
        <v>0</v>
      </c>
      <c r="W35" s="142">
        <f t="shared" si="8"/>
        <v>0</v>
      </c>
      <c r="X35" s="142">
        <f t="shared" si="8"/>
        <v>0</v>
      </c>
      <c r="Y35" s="142">
        <f t="shared" si="8"/>
        <v>0</v>
      </c>
      <c r="Z35" s="25">
        <f t="shared" si="6"/>
        <v>0</v>
      </c>
      <c r="AA35" s="227">
        <f t="shared" si="4"/>
        <v>0</v>
      </c>
    </row>
    <row r="36" spans="1:27" s="3" customFormat="1" ht="15" customHeight="1">
      <c r="A36" s="352">
        <v>28</v>
      </c>
      <c r="B36" s="53" t="s">
        <v>13</v>
      </c>
      <c r="C36" s="54" t="s">
        <v>18</v>
      </c>
      <c r="D36" s="375">
        <v>573.1</v>
      </c>
      <c r="E36" s="376">
        <v>574</v>
      </c>
      <c r="F36" s="376">
        <v>574.3</v>
      </c>
      <c r="G36" s="377">
        <v>573.1</v>
      </c>
      <c r="H36" s="375">
        <v>573.1</v>
      </c>
      <c r="I36" s="376">
        <v>574</v>
      </c>
      <c r="J36" s="376">
        <v>574.3</v>
      </c>
      <c r="K36" s="377">
        <v>573.1</v>
      </c>
      <c r="L36" s="375">
        <v>573.1</v>
      </c>
      <c r="M36" s="376">
        <v>574</v>
      </c>
      <c r="N36" s="376">
        <v>574.3</v>
      </c>
      <c r="O36" s="377">
        <v>573.1</v>
      </c>
      <c r="P36" s="353">
        <f t="shared" si="5"/>
        <v>0</v>
      </c>
      <c r="Q36" s="354">
        <f t="shared" si="5"/>
        <v>0</v>
      </c>
      <c r="R36" s="354">
        <f t="shared" si="5"/>
        <v>0</v>
      </c>
      <c r="S36" s="354">
        <f t="shared" si="5"/>
        <v>0</v>
      </c>
      <c r="T36" s="354">
        <f t="shared" si="0"/>
        <v>0</v>
      </c>
      <c r="U36" s="140">
        <f t="shared" si="1"/>
        <v>0</v>
      </c>
      <c r="V36" s="141">
        <f t="shared" si="8"/>
        <v>0</v>
      </c>
      <c r="W36" s="142">
        <f t="shared" si="8"/>
        <v>0</v>
      </c>
      <c r="X36" s="142">
        <f t="shared" si="8"/>
        <v>0</v>
      </c>
      <c r="Y36" s="142">
        <f t="shared" si="8"/>
        <v>0</v>
      </c>
      <c r="Z36" s="25">
        <f t="shared" si="6"/>
        <v>0</v>
      </c>
      <c r="AA36" s="227">
        <f t="shared" si="4"/>
        <v>0</v>
      </c>
    </row>
    <row r="37" spans="1:27" s="3" customFormat="1" ht="15" customHeight="1">
      <c r="A37" s="352">
        <v>29</v>
      </c>
      <c r="B37" s="53" t="s">
        <v>13</v>
      </c>
      <c r="C37" s="54" t="s">
        <v>19</v>
      </c>
      <c r="D37" s="375">
        <v>573.1</v>
      </c>
      <c r="E37" s="376">
        <v>574.3</v>
      </c>
      <c r="F37" s="376">
        <v>574.5</v>
      </c>
      <c r="G37" s="377">
        <v>573.4</v>
      </c>
      <c r="H37" s="375">
        <v>573.1</v>
      </c>
      <c r="I37" s="376">
        <v>574.3</v>
      </c>
      <c r="J37" s="376">
        <v>574.5</v>
      </c>
      <c r="K37" s="377">
        <v>573.4</v>
      </c>
      <c r="L37" s="375">
        <v>573.1</v>
      </c>
      <c r="M37" s="376">
        <v>574.3</v>
      </c>
      <c r="N37" s="376">
        <v>574.5</v>
      </c>
      <c r="O37" s="377">
        <v>573.4</v>
      </c>
      <c r="P37" s="353">
        <f t="shared" si="5"/>
        <v>0</v>
      </c>
      <c r="Q37" s="354">
        <f t="shared" si="5"/>
        <v>0</v>
      </c>
      <c r="R37" s="354">
        <f t="shared" si="5"/>
        <v>0</v>
      </c>
      <c r="S37" s="354">
        <f t="shared" si="5"/>
        <v>0</v>
      </c>
      <c r="T37" s="354">
        <f t="shared" si="0"/>
        <v>0</v>
      </c>
      <c r="U37" s="140">
        <f t="shared" si="1"/>
        <v>0</v>
      </c>
      <c r="V37" s="141">
        <f t="shared" si="8"/>
        <v>0</v>
      </c>
      <c r="W37" s="142">
        <f t="shared" si="8"/>
        <v>0</v>
      </c>
      <c r="X37" s="142">
        <f t="shared" si="8"/>
        <v>0</v>
      </c>
      <c r="Y37" s="142">
        <f t="shared" si="8"/>
        <v>0</v>
      </c>
      <c r="Z37" s="25">
        <f t="shared" si="6"/>
        <v>0</v>
      </c>
      <c r="AA37" s="227">
        <f t="shared" si="4"/>
        <v>0</v>
      </c>
    </row>
    <row r="38" spans="1:27" s="3" customFormat="1" ht="15" customHeight="1">
      <c r="A38" s="352">
        <v>30</v>
      </c>
      <c r="B38" s="53" t="s">
        <v>13</v>
      </c>
      <c r="C38" s="54" t="s">
        <v>20</v>
      </c>
      <c r="D38" s="375">
        <v>573.4</v>
      </c>
      <c r="E38" s="376">
        <v>574.5</v>
      </c>
      <c r="F38" s="376">
        <v>574.8</v>
      </c>
      <c r="G38" s="377">
        <v>573.8</v>
      </c>
      <c r="H38" s="375">
        <v>573.4</v>
      </c>
      <c r="I38" s="376">
        <v>574.5</v>
      </c>
      <c r="J38" s="376">
        <v>574.8</v>
      </c>
      <c r="K38" s="377">
        <v>573.8</v>
      </c>
      <c r="L38" s="375">
        <v>573.4</v>
      </c>
      <c r="M38" s="376">
        <v>574.5</v>
      </c>
      <c r="N38" s="376">
        <v>574.8</v>
      </c>
      <c r="O38" s="377">
        <v>573.8</v>
      </c>
      <c r="P38" s="353">
        <f t="shared" si="5"/>
        <v>0</v>
      </c>
      <c r="Q38" s="354">
        <f t="shared" si="5"/>
        <v>0</v>
      </c>
      <c r="R38" s="354">
        <f t="shared" si="5"/>
        <v>0</v>
      </c>
      <c r="S38" s="354">
        <f t="shared" si="5"/>
        <v>0</v>
      </c>
      <c r="T38" s="354">
        <f t="shared" si="0"/>
        <v>0</v>
      </c>
      <c r="U38" s="140">
        <f t="shared" si="1"/>
        <v>0</v>
      </c>
      <c r="V38" s="141">
        <f t="shared" si="8"/>
        <v>0</v>
      </c>
      <c r="W38" s="142">
        <f t="shared" si="8"/>
        <v>0</v>
      </c>
      <c r="X38" s="142">
        <f t="shared" si="8"/>
        <v>0</v>
      </c>
      <c r="Y38" s="142">
        <f t="shared" si="8"/>
        <v>0</v>
      </c>
      <c r="Z38" s="25">
        <f t="shared" si="6"/>
        <v>0</v>
      </c>
      <c r="AA38" s="227">
        <f t="shared" si="4"/>
        <v>0</v>
      </c>
    </row>
    <row r="39" spans="1:27" s="3" customFormat="1" ht="15" customHeight="1">
      <c r="A39" s="352">
        <v>31</v>
      </c>
      <c r="B39" s="53" t="s">
        <v>13</v>
      </c>
      <c r="C39" s="54" t="s">
        <v>21</v>
      </c>
      <c r="D39" s="375">
        <v>573.8</v>
      </c>
      <c r="E39" s="376">
        <v>574.8</v>
      </c>
      <c r="F39" s="376">
        <v>575.4</v>
      </c>
      <c r="G39" s="377">
        <v>574.4</v>
      </c>
      <c r="H39" s="375">
        <v>573.8</v>
      </c>
      <c r="I39" s="376">
        <v>574.8</v>
      </c>
      <c r="J39" s="376">
        <v>575.4</v>
      </c>
      <c r="K39" s="377">
        <v>574.4</v>
      </c>
      <c r="L39" s="375">
        <v>573.8</v>
      </c>
      <c r="M39" s="376">
        <v>574.8</v>
      </c>
      <c r="N39" s="376">
        <v>575.4</v>
      </c>
      <c r="O39" s="377">
        <v>574.4</v>
      </c>
      <c r="P39" s="353">
        <f t="shared" si="5"/>
        <v>0</v>
      </c>
      <c r="Q39" s="354">
        <f t="shared" si="5"/>
        <v>0</v>
      </c>
      <c r="R39" s="354">
        <f t="shared" si="5"/>
        <v>0</v>
      </c>
      <c r="S39" s="354">
        <f t="shared" si="5"/>
        <v>0</v>
      </c>
      <c r="T39" s="354">
        <f t="shared" si="0"/>
        <v>0</v>
      </c>
      <c r="U39" s="140">
        <f t="shared" si="1"/>
        <v>0</v>
      </c>
      <c r="V39" s="141">
        <f t="shared" si="8"/>
        <v>0</v>
      </c>
      <c r="W39" s="142">
        <f t="shared" si="8"/>
        <v>0</v>
      </c>
      <c r="X39" s="142">
        <f t="shared" si="8"/>
        <v>0</v>
      </c>
      <c r="Y39" s="142">
        <f t="shared" si="8"/>
        <v>0</v>
      </c>
      <c r="Z39" s="25">
        <f t="shared" si="6"/>
        <v>0</v>
      </c>
      <c r="AA39" s="227">
        <f t="shared" si="4"/>
        <v>0</v>
      </c>
    </row>
    <row r="40" spans="1:27" s="3" customFormat="1" ht="15" customHeight="1" thickBot="1">
      <c r="A40" s="378">
        <v>32</v>
      </c>
      <c r="B40" s="55" t="s">
        <v>13</v>
      </c>
      <c r="C40" s="56" t="s">
        <v>24</v>
      </c>
      <c r="D40" s="379">
        <v>574.4</v>
      </c>
      <c r="E40" s="380">
        <v>575.4</v>
      </c>
      <c r="F40" s="380">
        <v>576.3</v>
      </c>
      <c r="G40" s="381">
        <v>575.2</v>
      </c>
      <c r="H40" s="379">
        <v>574.4</v>
      </c>
      <c r="I40" s="380">
        <v>575.4</v>
      </c>
      <c r="J40" s="380">
        <v>576.3</v>
      </c>
      <c r="K40" s="381">
        <v>575.2</v>
      </c>
      <c r="L40" s="379">
        <v>574.4</v>
      </c>
      <c r="M40" s="380">
        <v>575.4</v>
      </c>
      <c r="N40" s="380">
        <v>576.3</v>
      </c>
      <c r="O40" s="381">
        <v>575.2</v>
      </c>
      <c r="P40" s="332">
        <f t="shared" si="5"/>
        <v>0</v>
      </c>
      <c r="Q40" s="333">
        <f t="shared" si="5"/>
        <v>0</v>
      </c>
      <c r="R40" s="333">
        <f t="shared" si="5"/>
        <v>0</v>
      </c>
      <c r="S40" s="333">
        <f t="shared" si="5"/>
        <v>0</v>
      </c>
      <c r="T40" s="357">
        <f t="shared" si="0"/>
        <v>0</v>
      </c>
      <c r="U40" s="163">
        <f t="shared" si="1"/>
        <v>0</v>
      </c>
      <c r="V40" s="112">
        <f t="shared" si="8"/>
        <v>0</v>
      </c>
      <c r="W40" s="113">
        <f t="shared" si="8"/>
        <v>0</v>
      </c>
      <c r="X40" s="113">
        <f t="shared" si="8"/>
        <v>0</v>
      </c>
      <c r="Y40" s="113">
        <f t="shared" si="8"/>
        <v>0</v>
      </c>
      <c r="Z40" s="22">
        <f t="shared" si="6"/>
        <v>0</v>
      </c>
      <c r="AA40" s="224">
        <f t="shared" si="4"/>
        <v>0</v>
      </c>
    </row>
    <row r="41" spans="1:27" s="3" customFormat="1" ht="15" customHeight="1">
      <c r="A41" s="315">
        <v>33</v>
      </c>
      <c r="B41" s="45" t="s">
        <v>14</v>
      </c>
      <c r="C41" s="46" t="s">
        <v>9</v>
      </c>
      <c r="D41" s="360">
        <v>572.9</v>
      </c>
      <c r="E41" s="361">
        <v>574.1</v>
      </c>
      <c r="F41" s="361">
        <v>575</v>
      </c>
      <c r="G41" s="362">
        <v>573.5</v>
      </c>
      <c r="H41" s="360">
        <v>572.9</v>
      </c>
      <c r="I41" s="361">
        <v>574.1</v>
      </c>
      <c r="J41" s="361">
        <v>575</v>
      </c>
      <c r="K41" s="362">
        <v>573.5</v>
      </c>
      <c r="L41" s="360">
        <v>572.9</v>
      </c>
      <c r="M41" s="361">
        <v>574.1</v>
      </c>
      <c r="N41" s="361">
        <v>575</v>
      </c>
      <c r="O41" s="362">
        <v>573.5</v>
      </c>
      <c r="P41" s="319">
        <f aca="true" t="shared" si="9" ref="P41:S61">D41-H41</f>
        <v>0</v>
      </c>
      <c r="Q41" s="320">
        <f t="shared" si="9"/>
        <v>0</v>
      </c>
      <c r="R41" s="320">
        <f t="shared" si="9"/>
        <v>0</v>
      </c>
      <c r="S41" s="320">
        <f t="shared" si="9"/>
        <v>0</v>
      </c>
      <c r="T41" s="320">
        <f t="shared" si="0"/>
        <v>0</v>
      </c>
      <c r="U41" s="82">
        <f t="shared" si="1"/>
        <v>0</v>
      </c>
      <c r="V41" s="83">
        <f t="shared" si="8"/>
        <v>0</v>
      </c>
      <c r="W41" s="84">
        <f t="shared" si="8"/>
        <v>0</v>
      </c>
      <c r="X41" s="84">
        <f t="shared" si="8"/>
        <v>0</v>
      </c>
      <c r="Y41" s="84">
        <f t="shared" si="8"/>
        <v>0</v>
      </c>
      <c r="Z41" s="19">
        <f t="shared" si="6"/>
        <v>0</v>
      </c>
      <c r="AA41" s="221">
        <f t="shared" si="4"/>
        <v>0</v>
      </c>
    </row>
    <row r="42" spans="1:27" s="3" customFormat="1" ht="15" customHeight="1">
      <c r="A42" s="338">
        <v>34</v>
      </c>
      <c r="B42" s="47" t="s">
        <v>14</v>
      </c>
      <c r="C42" s="48" t="s">
        <v>17</v>
      </c>
      <c r="D42" s="363">
        <v>573.5</v>
      </c>
      <c r="E42" s="364">
        <v>575</v>
      </c>
      <c r="F42" s="364">
        <v>575.2</v>
      </c>
      <c r="G42" s="365">
        <v>574</v>
      </c>
      <c r="H42" s="363">
        <v>573.5</v>
      </c>
      <c r="I42" s="364">
        <v>575</v>
      </c>
      <c r="J42" s="364">
        <v>575.2</v>
      </c>
      <c r="K42" s="365">
        <v>574</v>
      </c>
      <c r="L42" s="363">
        <v>573.5</v>
      </c>
      <c r="M42" s="364">
        <v>575</v>
      </c>
      <c r="N42" s="364">
        <v>575.2</v>
      </c>
      <c r="O42" s="365">
        <v>574</v>
      </c>
      <c r="P42" s="342">
        <f t="shared" si="9"/>
        <v>0</v>
      </c>
      <c r="Q42" s="343">
        <f t="shared" si="9"/>
        <v>0</v>
      </c>
      <c r="R42" s="343">
        <f t="shared" si="9"/>
        <v>0</v>
      </c>
      <c r="S42" s="343">
        <f t="shared" si="9"/>
        <v>0</v>
      </c>
      <c r="T42" s="343">
        <f t="shared" si="0"/>
        <v>0</v>
      </c>
      <c r="U42" s="126">
        <f t="shared" si="1"/>
        <v>0</v>
      </c>
      <c r="V42" s="127">
        <f t="shared" si="8"/>
        <v>0</v>
      </c>
      <c r="W42" s="128">
        <f t="shared" si="8"/>
        <v>0</v>
      </c>
      <c r="X42" s="128">
        <f t="shared" si="8"/>
        <v>0</v>
      </c>
      <c r="Y42" s="128">
        <f t="shared" si="8"/>
        <v>0</v>
      </c>
      <c r="Z42" s="23">
        <f t="shared" si="6"/>
        <v>0</v>
      </c>
      <c r="AA42" s="225">
        <f t="shared" si="4"/>
        <v>0</v>
      </c>
    </row>
    <row r="43" spans="1:27" s="3" customFormat="1" ht="15" customHeight="1">
      <c r="A43" s="338">
        <v>35</v>
      </c>
      <c r="B43" s="47" t="s">
        <v>14</v>
      </c>
      <c r="C43" s="48" t="s">
        <v>18</v>
      </c>
      <c r="D43" s="363">
        <v>574</v>
      </c>
      <c r="E43" s="364">
        <v>575.2</v>
      </c>
      <c r="F43" s="364">
        <v>575.5</v>
      </c>
      <c r="G43" s="365">
        <v>574.3</v>
      </c>
      <c r="H43" s="363">
        <v>574</v>
      </c>
      <c r="I43" s="364">
        <v>575.2</v>
      </c>
      <c r="J43" s="364">
        <v>575.5</v>
      </c>
      <c r="K43" s="365">
        <v>574.3</v>
      </c>
      <c r="L43" s="363">
        <v>574</v>
      </c>
      <c r="M43" s="364">
        <v>575.2</v>
      </c>
      <c r="N43" s="364">
        <v>575.5</v>
      </c>
      <c r="O43" s="365">
        <v>574.3</v>
      </c>
      <c r="P43" s="342">
        <f t="shared" si="9"/>
        <v>0</v>
      </c>
      <c r="Q43" s="343">
        <f t="shared" si="9"/>
        <v>0</v>
      </c>
      <c r="R43" s="343">
        <f t="shared" si="9"/>
        <v>0</v>
      </c>
      <c r="S43" s="343">
        <f t="shared" si="9"/>
        <v>0</v>
      </c>
      <c r="T43" s="343">
        <f t="shared" si="0"/>
        <v>0</v>
      </c>
      <c r="U43" s="126">
        <f t="shared" si="1"/>
        <v>0</v>
      </c>
      <c r="V43" s="127">
        <f t="shared" si="8"/>
        <v>0</v>
      </c>
      <c r="W43" s="128">
        <f t="shared" si="8"/>
        <v>0</v>
      </c>
      <c r="X43" s="128">
        <f t="shared" si="8"/>
        <v>0</v>
      </c>
      <c r="Y43" s="128">
        <f t="shared" si="8"/>
        <v>0</v>
      </c>
      <c r="Z43" s="23">
        <f t="shared" si="6"/>
        <v>0</v>
      </c>
      <c r="AA43" s="225">
        <f t="shared" si="4"/>
        <v>0</v>
      </c>
    </row>
    <row r="44" spans="1:27" s="3" customFormat="1" ht="15" customHeight="1">
      <c r="A44" s="338">
        <v>36</v>
      </c>
      <c r="B44" s="47" t="s">
        <v>14</v>
      </c>
      <c r="C44" s="48" t="s">
        <v>19</v>
      </c>
      <c r="D44" s="363">
        <v>574.3</v>
      </c>
      <c r="E44" s="364">
        <v>575.5</v>
      </c>
      <c r="F44" s="364">
        <v>575.7</v>
      </c>
      <c r="G44" s="365">
        <v>574.5</v>
      </c>
      <c r="H44" s="363">
        <v>574.3</v>
      </c>
      <c r="I44" s="364">
        <v>575.5</v>
      </c>
      <c r="J44" s="364">
        <v>575.7</v>
      </c>
      <c r="K44" s="365">
        <v>574.5</v>
      </c>
      <c r="L44" s="363">
        <v>574.3</v>
      </c>
      <c r="M44" s="364">
        <v>575.5</v>
      </c>
      <c r="N44" s="364">
        <v>575.7</v>
      </c>
      <c r="O44" s="365">
        <v>574.5</v>
      </c>
      <c r="P44" s="342">
        <f t="shared" si="9"/>
        <v>0</v>
      </c>
      <c r="Q44" s="343">
        <f t="shared" si="9"/>
        <v>0</v>
      </c>
      <c r="R44" s="343">
        <f t="shared" si="9"/>
        <v>0</v>
      </c>
      <c r="S44" s="343">
        <f t="shared" si="9"/>
        <v>0</v>
      </c>
      <c r="T44" s="343">
        <f t="shared" si="0"/>
        <v>0</v>
      </c>
      <c r="U44" s="126">
        <f t="shared" si="1"/>
        <v>0</v>
      </c>
      <c r="V44" s="127">
        <f t="shared" si="8"/>
        <v>0</v>
      </c>
      <c r="W44" s="128">
        <f t="shared" si="8"/>
        <v>0</v>
      </c>
      <c r="X44" s="128">
        <f t="shared" si="8"/>
        <v>0</v>
      </c>
      <c r="Y44" s="128">
        <f t="shared" si="8"/>
        <v>0</v>
      </c>
      <c r="Z44" s="23">
        <f t="shared" si="6"/>
        <v>0</v>
      </c>
      <c r="AA44" s="225">
        <f t="shared" si="4"/>
        <v>0</v>
      </c>
    </row>
    <row r="45" spans="1:27" s="3" customFormat="1" ht="15" customHeight="1">
      <c r="A45" s="338">
        <v>37</v>
      </c>
      <c r="B45" s="47" t="s">
        <v>14</v>
      </c>
      <c r="C45" s="48" t="s">
        <v>20</v>
      </c>
      <c r="D45" s="363">
        <v>574.5</v>
      </c>
      <c r="E45" s="364">
        <v>575.7</v>
      </c>
      <c r="F45" s="364">
        <v>575.8</v>
      </c>
      <c r="G45" s="365">
        <v>574.8</v>
      </c>
      <c r="H45" s="363">
        <v>574.5</v>
      </c>
      <c r="I45" s="364">
        <v>575.7</v>
      </c>
      <c r="J45" s="364">
        <v>575.8</v>
      </c>
      <c r="K45" s="365">
        <v>574.8</v>
      </c>
      <c r="L45" s="363">
        <v>574.5</v>
      </c>
      <c r="M45" s="364">
        <v>575.7</v>
      </c>
      <c r="N45" s="364">
        <v>575.8</v>
      </c>
      <c r="O45" s="365">
        <v>574.8</v>
      </c>
      <c r="P45" s="342">
        <f t="shared" si="9"/>
        <v>0</v>
      </c>
      <c r="Q45" s="343">
        <f t="shared" si="9"/>
        <v>0</v>
      </c>
      <c r="R45" s="343">
        <f t="shared" si="9"/>
        <v>0</v>
      </c>
      <c r="S45" s="343">
        <f t="shared" si="9"/>
        <v>0</v>
      </c>
      <c r="T45" s="343">
        <f t="shared" si="0"/>
        <v>0</v>
      </c>
      <c r="U45" s="126">
        <f t="shared" si="1"/>
        <v>0</v>
      </c>
      <c r="V45" s="127">
        <f t="shared" si="8"/>
        <v>0</v>
      </c>
      <c r="W45" s="128">
        <f t="shared" si="8"/>
        <v>0</v>
      </c>
      <c r="X45" s="128">
        <f t="shared" si="8"/>
        <v>0</v>
      </c>
      <c r="Y45" s="128">
        <f t="shared" si="8"/>
        <v>0</v>
      </c>
      <c r="Z45" s="23">
        <f t="shared" si="6"/>
        <v>0</v>
      </c>
      <c r="AA45" s="225">
        <f t="shared" si="4"/>
        <v>0</v>
      </c>
    </row>
    <row r="46" spans="1:27" s="3" customFormat="1" ht="15" customHeight="1">
      <c r="A46" s="338">
        <v>38</v>
      </c>
      <c r="B46" s="47" t="s">
        <v>14</v>
      </c>
      <c r="C46" s="48" t="s">
        <v>21</v>
      </c>
      <c r="D46" s="363">
        <v>574.8</v>
      </c>
      <c r="E46" s="364">
        <v>575.8</v>
      </c>
      <c r="F46" s="364">
        <v>576.3</v>
      </c>
      <c r="G46" s="365">
        <v>575.4</v>
      </c>
      <c r="H46" s="363">
        <v>574.8</v>
      </c>
      <c r="I46" s="364">
        <v>575.8</v>
      </c>
      <c r="J46" s="364">
        <v>576.3</v>
      </c>
      <c r="K46" s="365">
        <v>575.4</v>
      </c>
      <c r="L46" s="363">
        <v>574.8</v>
      </c>
      <c r="M46" s="364">
        <v>575.8</v>
      </c>
      <c r="N46" s="364">
        <v>576.3</v>
      </c>
      <c r="O46" s="365">
        <v>575.4</v>
      </c>
      <c r="P46" s="342">
        <f t="shared" si="9"/>
        <v>0</v>
      </c>
      <c r="Q46" s="343">
        <f t="shared" si="9"/>
        <v>0</v>
      </c>
      <c r="R46" s="343">
        <f t="shared" si="9"/>
        <v>0</v>
      </c>
      <c r="S46" s="343">
        <f t="shared" si="9"/>
        <v>0</v>
      </c>
      <c r="T46" s="343">
        <f t="shared" si="0"/>
        <v>0</v>
      </c>
      <c r="U46" s="126">
        <f t="shared" si="1"/>
        <v>0</v>
      </c>
      <c r="V46" s="127">
        <f t="shared" si="8"/>
        <v>0</v>
      </c>
      <c r="W46" s="128">
        <f t="shared" si="8"/>
        <v>0</v>
      </c>
      <c r="X46" s="128">
        <f t="shared" si="8"/>
        <v>0</v>
      </c>
      <c r="Y46" s="128">
        <f t="shared" si="8"/>
        <v>0</v>
      </c>
      <c r="Z46" s="23">
        <f t="shared" si="6"/>
        <v>0</v>
      </c>
      <c r="AA46" s="225">
        <f t="shared" si="4"/>
        <v>0</v>
      </c>
    </row>
    <row r="47" spans="1:27" s="3" customFormat="1" ht="15" customHeight="1" thickBot="1">
      <c r="A47" s="366">
        <v>39</v>
      </c>
      <c r="B47" s="49" t="s">
        <v>14</v>
      </c>
      <c r="C47" s="50" t="s">
        <v>24</v>
      </c>
      <c r="D47" s="367">
        <v>575.4</v>
      </c>
      <c r="E47" s="368">
        <v>576.3</v>
      </c>
      <c r="F47" s="368">
        <v>576.9</v>
      </c>
      <c r="G47" s="369">
        <v>576.3</v>
      </c>
      <c r="H47" s="367">
        <v>575.4</v>
      </c>
      <c r="I47" s="368">
        <v>576.3</v>
      </c>
      <c r="J47" s="368">
        <v>576.9</v>
      </c>
      <c r="K47" s="369">
        <v>576.3</v>
      </c>
      <c r="L47" s="367">
        <v>575.4</v>
      </c>
      <c r="M47" s="368">
        <v>576.3</v>
      </c>
      <c r="N47" s="368">
        <v>576.9</v>
      </c>
      <c r="O47" s="369">
        <v>576.3</v>
      </c>
      <c r="P47" s="348">
        <f t="shared" si="9"/>
        <v>0</v>
      </c>
      <c r="Q47" s="349">
        <f t="shared" si="9"/>
        <v>0</v>
      </c>
      <c r="R47" s="349">
        <f t="shared" si="9"/>
        <v>0</v>
      </c>
      <c r="S47" s="349">
        <f t="shared" si="9"/>
        <v>0</v>
      </c>
      <c r="T47" s="349">
        <f t="shared" si="0"/>
        <v>0</v>
      </c>
      <c r="U47" s="150">
        <f t="shared" si="1"/>
        <v>0</v>
      </c>
      <c r="V47" s="131">
        <f t="shared" si="8"/>
        <v>0</v>
      </c>
      <c r="W47" s="132">
        <f t="shared" si="8"/>
        <v>0</v>
      </c>
      <c r="X47" s="132">
        <f t="shared" si="8"/>
        <v>0</v>
      </c>
      <c r="Y47" s="132">
        <f t="shared" si="8"/>
        <v>0</v>
      </c>
      <c r="Z47" s="24">
        <f t="shared" si="6"/>
        <v>0</v>
      </c>
      <c r="AA47" s="226">
        <f t="shared" si="4"/>
        <v>0</v>
      </c>
    </row>
    <row r="48" spans="1:27" s="3" customFormat="1" ht="15" customHeight="1">
      <c r="A48" s="370">
        <v>40</v>
      </c>
      <c r="B48" s="51" t="s">
        <v>15</v>
      </c>
      <c r="C48" s="52" t="s">
        <v>9</v>
      </c>
      <c r="D48" s="371">
        <v>574.1</v>
      </c>
      <c r="E48" s="372">
        <v>575.5</v>
      </c>
      <c r="F48" s="372">
        <v>575.8</v>
      </c>
      <c r="G48" s="373">
        <v>575</v>
      </c>
      <c r="H48" s="371">
        <v>574.1</v>
      </c>
      <c r="I48" s="372">
        <v>575.5</v>
      </c>
      <c r="J48" s="372">
        <v>575.8</v>
      </c>
      <c r="K48" s="373">
        <v>575</v>
      </c>
      <c r="L48" s="371">
        <v>574.1</v>
      </c>
      <c r="M48" s="372">
        <v>575.5</v>
      </c>
      <c r="N48" s="372">
        <v>575.8</v>
      </c>
      <c r="O48" s="373">
        <v>575</v>
      </c>
      <c r="P48" s="328">
        <f t="shared" si="9"/>
        <v>0</v>
      </c>
      <c r="Q48" s="329">
        <f t="shared" si="9"/>
        <v>0</v>
      </c>
      <c r="R48" s="329">
        <f t="shared" si="9"/>
        <v>0</v>
      </c>
      <c r="S48" s="329">
        <f t="shared" si="9"/>
        <v>0</v>
      </c>
      <c r="T48" s="374">
        <f t="shared" si="0"/>
        <v>0</v>
      </c>
      <c r="U48" s="155">
        <f t="shared" si="1"/>
        <v>0</v>
      </c>
      <c r="V48" s="103">
        <f t="shared" si="8"/>
        <v>0</v>
      </c>
      <c r="W48" s="104">
        <f t="shared" si="8"/>
        <v>0</v>
      </c>
      <c r="X48" s="104">
        <f t="shared" si="8"/>
        <v>0</v>
      </c>
      <c r="Y48" s="104">
        <f t="shared" si="8"/>
        <v>0</v>
      </c>
      <c r="Z48" s="21">
        <f t="shared" si="6"/>
        <v>0</v>
      </c>
      <c r="AA48" s="223">
        <f t="shared" si="4"/>
        <v>0</v>
      </c>
    </row>
    <row r="49" spans="1:27" s="3" customFormat="1" ht="15" customHeight="1">
      <c r="A49" s="352">
        <v>41</v>
      </c>
      <c r="B49" s="53" t="s">
        <v>15</v>
      </c>
      <c r="C49" s="54" t="s">
        <v>17</v>
      </c>
      <c r="D49" s="375">
        <v>575</v>
      </c>
      <c r="E49" s="376">
        <v>575.8</v>
      </c>
      <c r="F49" s="376">
        <v>576</v>
      </c>
      <c r="G49" s="377">
        <v>575.2</v>
      </c>
      <c r="H49" s="375">
        <v>575</v>
      </c>
      <c r="I49" s="376">
        <v>575.8</v>
      </c>
      <c r="J49" s="376">
        <v>576</v>
      </c>
      <c r="K49" s="377">
        <v>575.2</v>
      </c>
      <c r="L49" s="375">
        <v>575</v>
      </c>
      <c r="M49" s="376">
        <v>575.8</v>
      </c>
      <c r="N49" s="376">
        <v>576</v>
      </c>
      <c r="O49" s="377">
        <v>575.2</v>
      </c>
      <c r="P49" s="353">
        <f t="shared" si="9"/>
        <v>0</v>
      </c>
      <c r="Q49" s="354">
        <f t="shared" si="9"/>
        <v>0</v>
      </c>
      <c r="R49" s="354">
        <f t="shared" si="9"/>
        <v>0</v>
      </c>
      <c r="S49" s="354">
        <f t="shared" si="9"/>
        <v>0</v>
      </c>
      <c r="T49" s="354">
        <f t="shared" si="0"/>
        <v>0</v>
      </c>
      <c r="U49" s="140">
        <f t="shared" si="1"/>
        <v>0</v>
      </c>
      <c r="V49" s="141">
        <f t="shared" si="8"/>
        <v>0</v>
      </c>
      <c r="W49" s="142">
        <f t="shared" si="8"/>
        <v>0</v>
      </c>
      <c r="X49" s="142">
        <f t="shared" si="8"/>
        <v>0</v>
      </c>
      <c r="Y49" s="142">
        <f t="shared" si="8"/>
        <v>0</v>
      </c>
      <c r="Z49" s="25">
        <f t="shared" si="6"/>
        <v>0</v>
      </c>
      <c r="AA49" s="227">
        <f t="shared" si="4"/>
        <v>0</v>
      </c>
    </row>
    <row r="50" spans="1:27" s="3" customFormat="1" ht="15" customHeight="1">
      <c r="A50" s="352">
        <v>42</v>
      </c>
      <c r="B50" s="53" t="s">
        <v>15</v>
      </c>
      <c r="C50" s="54" t="s">
        <v>18</v>
      </c>
      <c r="D50" s="375">
        <v>575.2</v>
      </c>
      <c r="E50" s="376">
        <v>576</v>
      </c>
      <c r="F50" s="376">
        <v>576.2</v>
      </c>
      <c r="G50" s="377">
        <v>575.5</v>
      </c>
      <c r="H50" s="375">
        <v>575.2</v>
      </c>
      <c r="I50" s="376">
        <v>576</v>
      </c>
      <c r="J50" s="376">
        <v>576.2</v>
      </c>
      <c r="K50" s="377">
        <v>575.5</v>
      </c>
      <c r="L50" s="375">
        <v>575.2</v>
      </c>
      <c r="M50" s="376">
        <v>576</v>
      </c>
      <c r="N50" s="376">
        <v>576.2</v>
      </c>
      <c r="O50" s="377">
        <v>575.5</v>
      </c>
      <c r="P50" s="353">
        <f t="shared" si="9"/>
        <v>0</v>
      </c>
      <c r="Q50" s="354">
        <f t="shared" si="9"/>
        <v>0</v>
      </c>
      <c r="R50" s="354">
        <f t="shared" si="9"/>
        <v>0</v>
      </c>
      <c r="S50" s="354">
        <f t="shared" si="9"/>
        <v>0</v>
      </c>
      <c r="T50" s="354">
        <f t="shared" si="0"/>
        <v>0</v>
      </c>
      <c r="U50" s="140">
        <f t="shared" si="1"/>
        <v>0</v>
      </c>
      <c r="V50" s="141">
        <f t="shared" si="8"/>
        <v>0</v>
      </c>
      <c r="W50" s="142">
        <f t="shared" si="8"/>
        <v>0</v>
      </c>
      <c r="X50" s="142">
        <f t="shared" si="8"/>
        <v>0</v>
      </c>
      <c r="Y50" s="142">
        <f t="shared" si="8"/>
        <v>0</v>
      </c>
      <c r="Z50" s="25">
        <f t="shared" si="6"/>
        <v>0</v>
      </c>
      <c r="AA50" s="227">
        <f t="shared" si="4"/>
        <v>0</v>
      </c>
    </row>
    <row r="51" spans="1:27" s="3" customFormat="1" ht="15" customHeight="1">
      <c r="A51" s="352">
        <v>43</v>
      </c>
      <c r="B51" s="53" t="s">
        <v>15</v>
      </c>
      <c r="C51" s="54" t="s">
        <v>19</v>
      </c>
      <c r="D51" s="375">
        <v>575.5</v>
      </c>
      <c r="E51" s="376">
        <v>576.2</v>
      </c>
      <c r="F51" s="376">
        <v>576.5</v>
      </c>
      <c r="G51" s="377">
        <v>575.7</v>
      </c>
      <c r="H51" s="375">
        <v>575.5</v>
      </c>
      <c r="I51" s="376">
        <v>576.2</v>
      </c>
      <c r="J51" s="376">
        <v>576.5</v>
      </c>
      <c r="K51" s="377">
        <v>575.7</v>
      </c>
      <c r="L51" s="375">
        <v>575.5</v>
      </c>
      <c r="M51" s="376">
        <v>576.2</v>
      </c>
      <c r="N51" s="376">
        <v>576.5</v>
      </c>
      <c r="O51" s="377">
        <v>575.7</v>
      </c>
      <c r="P51" s="353">
        <f t="shared" si="9"/>
        <v>0</v>
      </c>
      <c r="Q51" s="354">
        <f t="shared" si="9"/>
        <v>0</v>
      </c>
      <c r="R51" s="354">
        <f t="shared" si="9"/>
        <v>0</v>
      </c>
      <c r="S51" s="354">
        <f t="shared" si="9"/>
        <v>0</v>
      </c>
      <c r="T51" s="354">
        <f t="shared" si="0"/>
        <v>0</v>
      </c>
      <c r="U51" s="140">
        <f t="shared" si="1"/>
        <v>0</v>
      </c>
      <c r="V51" s="141">
        <f t="shared" si="8"/>
        <v>0</v>
      </c>
      <c r="W51" s="142">
        <f t="shared" si="8"/>
        <v>0</v>
      </c>
      <c r="X51" s="142">
        <f t="shared" si="8"/>
        <v>0</v>
      </c>
      <c r="Y51" s="142">
        <f t="shared" si="8"/>
        <v>0</v>
      </c>
      <c r="Z51" s="25">
        <f t="shared" si="6"/>
        <v>0</v>
      </c>
      <c r="AA51" s="227">
        <f t="shared" si="4"/>
        <v>0</v>
      </c>
    </row>
    <row r="52" spans="1:27" s="3" customFormat="1" ht="15" customHeight="1">
      <c r="A52" s="352">
        <v>44</v>
      </c>
      <c r="B52" s="53" t="s">
        <v>15</v>
      </c>
      <c r="C52" s="54" t="s">
        <v>20</v>
      </c>
      <c r="D52" s="375">
        <v>575.7</v>
      </c>
      <c r="E52" s="376">
        <v>576.5</v>
      </c>
      <c r="F52" s="376">
        <v>576.6</v>
      </c>
      <c r="G52" s="377">
        <v>575.8</v>
      </c>
      <c r="H52" s="375">
        <v>575.7</v>
      </c>
      <c r="I52" s="376">
        <v>576.5</v>
      </c>
      <c r="J52" s="376">
        <v>576.6</v>
      </c>
      <c r="K52" s="377">
        <v>575.8</v>
      </c>
      <c r="L52" s="375">
        <v>575.7</v>
      </c>
      <c r="M52" s="376">
        <v>576.5</v>
      </c>
      <c r="N52" s="376">
        <v>576.6</v>
      </c>
      <c r="O52" s="377">
        <v>575.8</v>
      </c>
      <c r="P52" s="353">
        <f t="shared" si="9"/>
        <v>0</v>
      </c>
      <c r="Q52" s="354">
        <f t="shared" si="9"/>
        <v>0</v>
      </c>
      <c r="R52" s="354">
        <f t="shared" si="9"/>
        <v>0</v>
      </c>
      <c r="S52" s="354">
        <f t="shared" si="9"/>
        <v>0</v>
      </c>
      <c r="T52" s="354">
        <f t="shared" si="0"/>
        <v>0</v>
      </c>
      <c r="U52" s="140">
        <f t="shared" si="1"/>
        <v>0</v>
      </c>
      <c r="V52" s="141">
        <f t="shared" si="8"/>
        <v>0</v>
      </c>
      <c r="W52" s="142">
        <f t="shared" si="8"/>
        <v>0</v>
      </c>
      <c r="X52" s="142">
        <f t="shared" si="8"/>
        <v>0</v>
      </c>
      <c r="Y52" s="142">
        <f t="shared" si="8"/>
        <v>0</v>
      </c>
      <c r="Z52" s="25">
        <f t="shared" si="6"/>
        <v>0</v>
      </c>
      <c r="AA52" s="227">
        <f t="shared" si="4"/>
        <v>0</v>
      </c>
    </row>
    <row r="53" spans="1:27" s="3" customFormat="1" ht="15" customHeight="1">
      <c r="A53" s="352">
        <v>45</v>
      </c>
      <c r="B53" s="53" t="s">
        <v>15</v>
      </c>
      <c r="C53" s="54" t="s">
        <v>21</v>
      </c>
      <c r="D53" s="375">
        <v>575.8</v>
      </c>
      <c r="E53" s="376">
        <v>576.6</v>
      </c>
      <c r="F53" s="376">
        <v>577.2</v>
      </c>
      <c r="G53" s="377">
        <v>576.3</v>
      </c>
      <c r="H53" s="375">
        <v>575.8</v>
      </c>
      <c r="I53" s="376">
        <v>576.6</v>
      </c>
      <c r="J53" s="376">
        <v>577.2</v>
      </c>
      <c r="K53" s="377">
        <v>576.3</v>
      </c>
      <c r="L53" s="375">
        <v>575.8</v>
      </c>
      <c r="M53" s="376">
        <v>576.6</v>
      </c>
      <c r="N53" s="376">
        <v>577.2</v>
      </c>
      <c r="O53" s="377">
        <v>576.3</v>
      </c>
      <c r="P53" s="353">
        <f t="shared" si="9"/>
        <v>0</v>
      </c>
      <c r="Q53" s="354">
        <f t="shared" si="9"/>
        <v>0</v>
      </c>
      <c r="R53" s="354">
        <f t="shared" si="9"/>
        <v>0</v>
      </c>
      <c r="S53" s="354">
        <f t="shared" si="9"/>
        <v>0</v>
      </c>
      <c r="T53" s="354">
        <f t="shared" si="0"/>
        <v>0</v>
      </c>
      <c r="U53" s="140">
        <f t="shared" si="1"/>
        <v>0</v>
      </c>
      <c r="V53" s="141">
        <f t="shared" si="8"/>
        <v>0</v>
      </c>
      <c r="W53" s="142">
        <f t="shared" si="8"/>
        <v>0</v>
      </c>
      <c r="X53" s="142">
        <f t="shared" si="8"/>
        <v>0</v>
      </c>
      <c r="Y53" s="142">
        <f t="shared" si="8"/>
        <v>0</v>
      </c>
      <c r="Z53" s="25">
        <f t="shared" si="6"/>
        <v>0</v>
      </c>
      <c r="AA53" s="227">
        <f t="shared" si="4"/>
        <v>0</v>
      </c>
    </row>
    <row r="54" spans="1:27" s="3" customFormat="1" ht="15" customHeight="1" thickBot="1">
      <c r="A54" s="378">
        <v>46</v>
      </c>
      <c r="B54" s="55" t="s">
        <v>15</v>
      </c>
      <c r="C54" s="56" t="s">
        <v>24</v>
      </c>
      <c r="D54" s="379">
        <v>576.3</v>
      </c>
      <c r="E54" s="380">
        <v>577.2</v>
      </c>
      <c r="F54" s="380">
        <v>578</v>
      </c>
      <c r="G54" s="381">
        <v>576.9</v>
      </c>
      <c r="H54" s="379">
        <v>576.3</v>
      </c>
      <c r="I54" s="380">
        <v>577.2</v>
      </c>
      <c r="J54" s="380">
        <v>578</v>
      </c>
      <c r="K54" s="381">
        <v>576.9</v>
      </c>
      <c r="L54" s="379">
        <v>576.3</v>
      </c>
      <c r="M54" s="380">
        <v>577.2</v>
      </c>
      <c r="N54" s="380">
        <v>578</v>
      </c>
      <c r="O54" s="381">
        <v>576.9</v>
      </c>
      <c r="P54" s="356">
        <f t="shared" si="9"/>
        <v>0</v>
      </c>
      <c r="Q54" s="357">
        <f t="shared" si="9"/>
        <v>0</v>
      </c>
      <c r="R54" s="357">
        <f t="shared" si="9"/>
        <v>0</v>
      </c>
      <c r="S54" s="357">
        <f t="shared" si="9"/>
        <v>0</v>
      </c>
      <c r="T54" s="357">
        <f t="shared" si="0"/>
        <v>0</v>
      </c>
      <c r="U54" s="163">
        <f t="shared" si="1"/>
        <v>0</v>
      </c>
      <c r="V54" s="112">
        <f t="shared" si="8"/>
        <v>0</v>
      </c>
      <c r="W54" s="113">
        <f t="shared" si="8"/>
        <v>0</v>
      </c>
      <c r="X54" s="113">
        <f t="shared" si="8"/>
        <v>0</v>
      </c>
      <c r="Y54" s="113">
        <f t="shared" si="8"/>
        <v>0</v>
      </c>
      <c r="Z54" s="22">
        <f t="shared" si="6"/>
        <v>0</v>
      </c>
      <c r="AA54" s="224">
        <f t="shared" si="4"/>
        <v>0</v>
      </c>
    </row>
    <row r="55" spans="1:27" s="3" customFormat="1" ht="15" customHeight="1">
      <c r="A55" s="315">
        <v>47</v>
      </c>
      <c r="B55" s="45" t="s">
        <v>16</v>
      </c>
      <c r="C55" s="46" t="s">
        <v>9</v>
      </c>
      <c r="D55" s="360">
        <v>575.5</v>
      </c>
      <c r="E55" s="361">
        <v>577.8</v>
      </c>
      <c r="F55" s="361">
        <v>578.1</v>
      </c>
      <c r="G55" s="362">
        <v>575.8</v>
      </c>
      <c r="H55" s="360">
        <v>575.5</v>
      </c>
      <c r="I55" s="361">
        <v>577.8</v>
      </c>
      <c r="J55" s="361">
        <v>578.1</v>
      </c>
      <c r="K55" s="362">
        <v>575.8</v>
      </c>
      <c r="L55" s="360">
        <v>575.5</v>
      </c>
      <c r="M55" s="361">
        <v>577.8</v>
      </c>
      <c r="N55" s="361">
        <v>578.1</v>
      </c>
      <c r="O55" s="362">
        <v>575.8</v>
      </c>
      <c r="P55" s="382">
        <f t="shared" si="9"/>
        <v>0</v>
      </c>
      <c r="Q55" s="383">
        <f t="shared" si="9"/>
        <v>0</v>
      </c>
      <c r="R55" s="383">
        <f t="shared" si="9"/>
        <v>0</v>
      </c>
      <c r="S55" s="383">
        <f t="shared" si="9"/>
        <v>0</v>
      </c>
      <c r="T55" s="320">
        <f t="shared" si="0"/>
        <v>0</v>
      </c>
      <c r="U55" s="82">
        <f t="shared" si="1"/>
        <v>0</v>
      </c>
      <c r="V55" s="83">
        <f t="shared" si="8"/>
        <v>0</v>
      </c>
      <c r="W55" s="84">
        <f t="shared" si="8"/>
        <v>0</v>
      </c>
      <c r="X55" s="84">
        <f t="shared" si="8"/>
        <v>0</v>
      </c>
      <c r="Y55" s="84">
        <f t="shared" si="8"/>
        <v>0</v>
      </c>
      <c r="Z55" s="19">
        <f t="shared" si="6"/>
        <v>0</v>
      </c>
      <c r="AA55" s="221">
        <f t="shared" si="4"/>
        <v>0</v>
      </c>
    </row>
    <row r="56" spans="1:27" s="3" customFormat="1" ht="15" customHeight="1">
      <c r="A56" s="338">
        <v>48</v>
      </c>
      <c r="B56" s="47" t="s">
        <v>16</v>
      </c>
      <c r="C56" s="48" t="s">
        <v>17</v>
      </c>
      <c r="D56" s="363">
        <v>575.8</v>
      </c>
      <c r="E56" s="364">
        <v>578.1</v>
      </c>
      <c r="F56" s="364">
        <v>578.3</v>
      </c>
      <c r="G56" s="365">
        <v>576</v>
      </c>
      <c r="H56" s="363">
        <v>575.8</v>
      </c>
      <c r="I56" s="364">
        <v>578.1</v>
      </c>
      <c r="J56" s="364">
        <v>578.3</v>
      </c>
      <c r="K56" s="365">
        <v>576</v>
      </c>
      <c r="L56" s="363">
        <v>575.8</v>
      </c>
      <c r="M56" s="364">
        <v>578.1</v>
      </c>
      <c r="N56" s="364">
        <v>578.3</v>
      </c>
      <c r="O56" s="365">
        <v>576</v>
      </c>
      <c r="P56" s="384">
        <f t="shared" si="9"/>
        <v>0</v>
      </c>
      <c r="Q56" s="385">
        <f t="shared" si="9"/>
        <v>0</v>
      </c>
      <c r="R56" s="385">
        <f t="shared" si="9"/>
        <v>0</v>
      </c>
      <c r="S56" s="385">
        <f t="shared" si="9"/>
        <v>0</v>
      </c>
      <c r="T56" s="343">
        <f t="shared" si="0"/>
        <v>0</v>
      </c>
      <c r="U56" s="126">
        <f t="shared" si="1"/>
        <v>0</v>
      </c>
      <c r="V56" s="127">
        <f t="shared" si="8"/>
        <v>0</v>
      </c>
      <c r="W56" s="128">
        <f t="shared" si="8"/>
        <v>0</v>
      </c>
      <c r="X56" s="128">
        <f t="shared" si="8"/>
        <v>0</v>
      </c>
      <c r="Y56" s="128">
        <f t="shared" si="8"/>
        <v>0</v>
      </c>
      <c r="Z56" s="23">
        <f t="shared" si="6"/>
        <v>0</v>
      </c>
      <c r="AA56" s="225">
        <f t="shared" si="4"/>
        <v>0</v>
      </c>
    </row>
    <row r="57" spans="1:27" s="3" customFormat="1" ht="15" customHeight="1">
      <c r="A57" s="338">
        <v>49</v>
      </c>
      <c r="B57" s="47" t="s">
        <v>16</v>
      </c>
      <c r="C57" s="48" t="s">
        <v>18</v>
      </c>
      <c r="D57" s="363">
        <v>576</v>
      </c>
      <c r="E57" s="364">
        <v>578.3</v>
      </c>
      <c r="F57" s="364">
        <v>577.9</v>
      </c>
      <c r="G57" s="365">
        <v>576.2</v>
      </c>
      <c r="H57" s="363">
        <v>576</v>
      </c>
      <c r="I57" s="364">
        <v>578.3</v>
      </c>
      <c r="J57" s="364">
        <v>577.9</v>
      </c>
      <c r="K57" s="365">
        <v>576.2</v>
      </c>
      <c r="L57" s="363">
        <v>576</v>
      </c>
      <c r="M57" s="364">
        <v>578.3</v>
      </c>
      <c r="N57" s="364">
        <v>577.9</v>
      </c>
      <c r="O57" s="365">
        <v>576.2</v>
      </c>
      <c r="P57" s="384">
        <f t="shared" si="9"/>
        <v>0</v>
      </c>
      <c r="Q57" s="385">
        <f t="shared" si="9"/>
        <v>0</v>
      </c>
      <c r="R57" s="385">
        <f t="shared" si="9"/>
        <v>0</v>
      </c>
      <c r="S57" s="385">
        <f t="shared" si="9"/>
        <v>0</v>
      </c>
      <c r="T57" s="343">
        <f t="shared" si="0"/>
        <v>0</v>
      </c>
      <c r="U57" s="126">
        <f t="shared" si="1"/>
        <v>0</v>
      </c>
      <c r="V57" s="127">
        <f t="shared" si="8"/>
        <v>0</v>
      </c>
      <c r="W57" s="128">
        <f t="shared" si="8"/>
        <v>0</v>
      </c>
      <c r="X57" s="128">
        <f t="shared" si="8"/>
        <v>0</v>
      </c>
      <c r="Y57" s="128">
        <f t="shared" si="8"/>
        <v>0</v>
      </c>
      <c r="Z57" s="23">
        <f t="shared" si="6"/>
        <v>0</v>
      </c>
      <c r="AA57" s="225">
        <f t="shared" si="4"/>
        <v>0</v>
      </c>
    </row>
    <row r="58" spans="1:27" s="3" customFormat="1" ht="15" customHeight="1">
      <c r="A58" s="338">
        <v>50</v>
      </c>
      <c r="B58" s="47" t="s">
        <v>16</v>
      </c>
      <c r="C58" s="48" t="s">
        <v>19</v>
      </c>
      <c r="D58" s="363">
        <v>576.2</v>
      </c>
      <c r="E58" s="364">
        <v>577.9</v>
      </c>
      <c r="F58" s="364">
        <v>577.9</v>
      </c>
      <c r="G58" s="365">
        <v>576.5</v>
      </c>
      <c r="H58" s="363">
        <v>576.2</v>
      </c>
      <c r="I58" s="364">
        <v>577.9</v>
      </c>
      <c r="J58" s="364">
        <v>577.9</v>
      </c>
      <c r="K58" s="365">
        <v>576.5</v>
      </c>
      <c r="L58" s="363">
        <v>576.2</v>
      </c>
      <c r="M58" s="364">
        <v>577.9</v>
      </c>
      <c r="N58" s="364">
        <v>577.9</v>
      </c>
      <c r="O58" s="365">
        <v>576.5</v>
      </c>
      <c r="P58" s="384">
        <f t="shared" si="9"/>
        <v>0</v>
      </c>
      <c r="Q58" s="385">
        <f t="shared" si="9"/>
        <v>0</v>
      </c>
      <c r="R58" s="385">
        <f t="shared" si="9"/>
        <v>0</v>
      </c>
      <c r="S58" s="385">
        <f t="shared" si="9"/>
        <v>0</v>
      </c>
      <c r="T58" s="343">
        <f t="shared" si="0"/>
        <v>0</v>
      </c>
      <c r="U58" s="126">
        <f t="shared" si="1"/>
        <v>0</v>
      </c>
      <c r="V58" s="127">
        <f t="shared" si="8"/>
        <v>0</v>
      </c>
      <c r="W58" s="128">
        <f t="shared" si="8"/>
        <v>0</v>
      </c>
      <c r="X58" s="128">
        <f t="shared" si="8"/>
        <v>0</v>
      </c>
      <c r="Y58" s="128">
        <f t="shared" si="8"/>
        <v>0</v>
      </c>
      <c r="Z58" s="23">
        <f t="shared" si="6"/>
        <v>0</v>
      </c>
      <c r="AA58" s="225">
        <f t="shared" si="4"/>
        <v>0</v>
      </c>
    </row>
    <row r="59" spans="1:27" s="3" customFormat="1" ht="15" customHeight="1">
      <c r="A59" s="338">
        <v>51</v>
      </c>
      <c r="B59" s="47" t="s">
        <v>16</v>
      </c>
      <c r="C59" s="48" t="s">
        <v>20</v>
      </c>
      <c r="D59" s="363">
        <v>576.5</v>
      </c>
      <c r="E59" s="364">
        <v>577.9</v>
      </c>
      <c r="F59" s="364">
        <v>577.8</v>
      </c>
      <c r="G59" s="365">
        <v>576.6</v>
      </c>
      <c r="H59" s="363">
        <v>576.5</v>
      </c>
      <c r="I59" s="364">
        <v>577.9</v>
      </c>
      <c r="J59" s="364">
        <v>577.8</v>
      </c>
      <c r="K59" s="365">
        <v>576.6</v>
      </c>
      <c r="L59" s="363">
        <v>576.5</v>
      </c>
      <c r="M59" s="364">
        <v>577.9</v>
      </c>
      <c r="N59" s="364">
        <v>577.8</v>
      </c>
      <c r="O59" s="365">
        <v>576.6</v>
      </c>
      <c r="P59" s="384">
        <f t="shared" si="9"/>
        <v>0</v>
      </c>
      <c r="Q59" s="385">
        <f t="shared" si="9"/>
        <v>0</v>
      </c>
      <c r="R59" s="385">
        <f t="shared" si="9"/>
        <v>0</v>
      </c>
      <c r="S59" s="385">
        <f t="shared" si="9"/>
        <v>0</v>
      </c>
      <c r="T59" s="343">
        <f t="shared" si="0"/>
        <v>0</v>
      </c>
      <c r="U59" s="126">
        <f t="shared" si="1"/>
        <v>0</v>
      </c>
      <c r="V59" s="127">
        <f t="shared" si="8"/>
        <v>0</v>
      </c>
      <c r="W59" s="128">
        <f t="shared" si="8"/>
        <v>0</v>
      </c>
      <c r="X59" s="128">
        <f t="shared" si="8"/>
        <v>0</v>
      </c>
      <c r="Y59" s="128">
        <f t="shared" si="8"/>
        <v>0</v>
      </c>
      <c r="Z59" s="23">
        <f t="shared" si="6"/>
        <v>0</v>
      </c>
      <c r="AA59" s="225">
        <f t="shared" si="4"/>
        <v>0</v>
      </c>
    </row>
    <row r="60" spans="1:27" s="3" customFormat="1" ht="15" customHeight="1">
      <c r="A60" s="338">
        <v>52</v>
      </c>
      <c r="B60" s="47" t="s">
        <v>16</v>
      </c>
      <c r="C60" s="48" t="s">
        <v>21</v>
      </c>
      <c r="D60" s="363">
        <v>576.6</v>
      </c>
      <c r="E60" s="364">
        <v>577.8</v>
      </c>
      <c r="F60" s="364">
        <v>578.2</v>
      </c>
      <c r="G60" s="365">
        <v>577.2</v>
      </c>
      <c r="H60" s="363">
        <v>576.6</v>
      </c>
      <c r="I60" s="364">
        <v>577.8</v>
      </c>
      <c r="J60" s="364">
        <v>578.2</v>
      </c>
      <c r="K60" s="365">
        <v>577.2</v>
      </c>
      <c r="L60" s="363">
        <v>576.6</v>
      </c>
      <c r="M60" s="364">
        <v>577.8</v>
      </c>
      <c r="N60" s="364">
        <v>578.2</v>
      </c>
      <c r="O60" s="365">
        <v>577.2</v>
      </c>
      <c r="P60" s="384">
        <f t="shared" si="9"/>
        <v>0</v>
      </c>
      <c r="Q60" s="385">
        <f t="shared" si="9"/>
        <v>0</v>
      </c>
      <c r="R60" s="385">
        <f t="shared" si="9"/>
        <v>0</v>
      </c>
      <c r="S60" s="385">
        <f t="shared" si="9"/>
        <v>0</v>
      </c>
      <c r="T60" s="343">
        <f t="shared" si="0"/>
        <v>0</v>
      </c>
      <c r="U60" s="126">
        <f t="shared" si="1"/>
        <v>0</v>
      </c>
      <c r="V60" s="127">
        <f t="shared" si="8"/>
        <v>0</v>
      </c>
      <c r="W60" s="128">
        <f t="shared" si="8"/>
        <v>0</v>
      </c>
      <c r="X60" s="128">
        <f t="shared" si="8"/>
        <v>0</v>
      </c>
      <c r="Y60" s="128">
        <f t="shared" si="8"/>
        <v>0</v>
      </c>
      <c r="Z60" s="23">
        <f t="shared" si="6"/>
        <v>0</v>
      </c>
      <c r="AA60" s="225">
        <f t="shared" si="4"/>
        <v>0</v>
      </c>
    </row>
    <row r="61" spans="1:27" s="3" customFormat="1" ht="15" customHeight="1" thickBot="1">
      <c r="A61" s="366">
        <v>53</v>
      </c>
      <c r="B61" s="57" t="s">
        <v>16</v>
      </c>
      <c r="C61" s="58" t="s">
        <v>24</v>
      </c>
      <c r="D61" s="386">
        <v>577.2</v>
      </c>
      <c r="E61" s="387">
        <v>578.2</v>
      </c>
      <c r="F61" s="387">
        <v>578.5</v>
      </c>
      <c r="G61" s="388">
        <v>578</v>
      </c>
      <c r="H61" s="386">
        <v>577.2</v>
      </c>
      <c r="I61" s="387">
        <v>578.2</v>
      </c>
      <c r="J61" s="387">
        <v>578.5</v>
      </c>
      <c r="K61" s="388">
        <v>578</v>
      </c>
      <c r="L61" s="386">
        <v>577.2</v>
      </c>
      <c r="M61" s="387">
        <v>578.2</v>
      </c>
      <c r="N61" s="387">
        <v>578.5</v>
      </c>
      <c r="O61" s="388">
        <v>578</v>
      </c>
      <c r="P61" s="389">
        <f t="shared" si="9"/>
        <v>0</v>
      </c>
      <c r="Q61" s="390">
        <f t="shared" si="9"/>
        <v>0</v>
      </c>
      <c r="R61" s="390">
        <f t="shared" si="9"/>
        <v>0</v>
      </c>
      <c r="S61" s="390">
        <f t="shared" si="9"/>
        <v>0</v>
      </c>
      <c r="T61" s="349">
        <f t="shared" si="0"/>
        <v>0</v>
      </c>
      <c r="U61" s="150">
        <f t="shared" si="1"/>
        <v>0</v>
      </c>
      <c r="V61" s="131">
        <f t="shared" si="8"/>
        <v>0</v>
      </c>
      <c r="W61" s="132">
        <f t="shared" si="8"/>
        <v>0</v>
      </c>
      <c r="X61" s="132">
        <f t="shared" si="8"/>
        <v>0</v>
      </c>
      <c r="Y61" s="132">
        <f t="shared" si="8"/>
        <v>0</v>
      </c>
      <c r="Z61" s="24">
        <f t="shared" si="6"/>
        <v>0</v>
      </c>
      <c r="AA61" s="226">
        <f t="shared" si="4"/>
        <v>0</v>
      </c>
    </row>
    <row r="62" spans="1:27" s="26" customFormat="1" ht="15" customHeight="1" thickBot="1">
      <c r="A62" s="702" t="s">
        <v>25</v>
      </c>
      <c r="B62" s="703"/>
      <c r="C62" s="703"/>
      <c r="D62" s="703"/>
      <c r="E62" s="703"/>
      <c r="F62" s="703"/>
      <c r="G62" s="703"/>
      <c r="H62" s="703"/>
      <c r="I62" s="703"/>
      <c r="J62" s="703"/>
      <c r="K62" s="703"/>
      <c r="L62" s="703"/>
      <c r="M62" s="703"/>
      <c r="N62" s="703"/>
      <c r="O62" s="703"/>
      <c r="P62" s="703"/>
      <c r="Q62" s="703"/>
      <c r="R62" s="703"/>
      <c r="S62" s="703"/>
      <c r="T62" s="703"/>
      <c r="U62" s="247">
        <f>SUM(U9:U61)</f>
        <v>0</v>
      </c>
      <c r="V62" s="248"/>
      <c r="W62" s="249"/>
      <c r="X62" s="249"/>
      <c r="Y62" s="249"/>
      <c r="Z62" s="249"/>
      <c r="AA62" s="250">
        <f>SUM(AA9:AA61)</f>
        <v>0</v>
      </c>
    </row>
    <row r="63" spans="1:27" s="26" customFormat="1" ht="15" customHeight="1" thickBot="1" thickTop="1">
      <c r="A63" s="556" t="s">
        <v>26</v>
      </c>
      <c r="B63" s="170" t="s">
        <v>27</v>
      </c>
      <c r="C63" s="170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71"/>
      <c r="W63" s="72"/>
      <c r="X63" s="72"/>
      <c r="Y63" s="72"/>
      <c r="Z63" s="72"/>
      <c r="AA63" s="228"/>
    </row>
    <row r="64" spans="1:27" s="3" customFormat="1" ht="15" customHeight="1">
      <c r="A64" s="557">
        <v>1</v>
      </c>
      <c r="B64" s="33" t="s">
        <v>22</v>
      </c>
      <c r="C64" s="59" t="s">
        <v>28</v>
      </c>
      <c r="D64" s="392">
        <v>570.4</v>
      </c>
      <c r="E64" s="329">
        <v>572.4</v>
      </c>
      <c r="F64" s="329">
        <v>574.4</v>
      </c>
      <c r="G64" s="393">
        <v>573</v>
      </c>
      <c r="H64" s="392">
        <v>570.4</v>
      </c>
      <c r="I64" s="329">
        <v>572.4</v>
      </c>
      <c r="J64" s="329">
        <v>574.4</v>
      </c>
      <c r="K64" s="393">
        <v>573</v>
      </c>
      <c r="L64" s="392">
        <v>570.4</v>
      </c>
      <c r="M64" s="329">
        <v>572.4</v>
      </c>
      <c r="N64" s="329">
        <v>574.4</v>
      </c>
      <c r="O64" s="393">
        <v>573</v>
      </c>
      <c r="P64" s="396">
        <f aca="true" t="shared" si="10" ref="P64:S95">D64-H64</f>
        <v>0</v>
      </c>
      <c r="Q64" s="397">
        <f t="shared" si="10"/>
        <v>0</v>
      </c>
      <c r="R64" s="397">
        <f t="shared" si="10"/>
        <v>0</v>
      </c>
      <c r="S64" s="397">
        <f t="shared" si="10"/>
        <v>0</v>
      </c>
      <c r="T64" s="397">
        <f aca="true" t="shared" si="11" ref="T64:T127">(P64+Q64+R64+S64)/4</f>
        <v>0</v>
      </c>
      <c r="U64" s="172">
        <f aca="true" t="shared" si="12" ref="U64:U127">T64*6*6</f>
        <v>0</v>
      </c>
      <c r="V64" s="141">
        <f aca="true" t="shared" si="13" ref="V64:Y79">L64-H64</f>
        <v>0</v>
      </c>
      <c r="W64" s="142">
        <f t="shared" si="13"/>
        <v>0</v>
      </c>
      <c r="X64" s="142">
        <f t="shared" si="13"/>
        <v>0</v>
      </c>
      <c r="Y64" s="142">
        <f t="shared" si="13"/>
        <v>0</v>
      </c>
      <c r="Z64" s="25">
        <f aca="true" t="shared" si="14" ref="Z64:Z127">SUM(V64:Y64)/4</f>
        <v>0</v>
      </c>
      <c r="AA64" s="227">
        <f aca="true" t="shared" si="15" ref="AA64:AA127">Z64*36</f>
        <v>0</v>
      </c>
    </row>
    <row r="65" spans="1:27" s="3" customFormat="1" ht="15" customHeight="1">
      <c r="A65" s="406">
        <v>2</v>
      </c>
      <c r="B65" s="41" t="s">
        <v>22</v>
      </c>
      <c r="C65" s="60" t="s">
        <v>29</v>
      </c>
      <c r="D65" s="399">
        <v>573</v>
      </c>
      <c r="E65" s="354">
        <v>574.4</v>
      </c>
      <c r="F65" s="354">
        <v>576.1</v>
      </c>
      <c r="G65" s="400">
        <v>574.6</v>
      </c>
      <c r="H65" s="399">
        <v>573</v>
      </c>
      <c r="I65" s="354">
        <v>574.4</v>
      </c>
      <c r="J65" s="354">
        <v>576.1</v>
      </c>
      <c r="K65" s="400">
        <v>574.6</v>
      </c>
      <c r="L65" s="399">
        <v>573</v>
      </c>
      <c r="M65" s="354">
        <v>574.4</v>
      </c>
      <c r="N65" s="354">
        <v>576.1</v>
      </c>
      <c r="O65" s="400">
        <v>574.6</v>
      </c>
      <c r="P65" s="404">
        <f t="shared" si="10"/>
        <v>0</v>
      </c>
      <c r="Q65" s="405">
        <f t="shared" si="10"/>
        <v>0</v>
      </c>
      <c r="R65" s="405">
        <f t="shared" si="10"/>
        <v>0</v>
      </c>
      <c r="S65" s="405">
        <f t="shared" si="10"/>
        <v>0</v>
      </c>
      <c r="T65" s="405">
        <f t="shared" si="11"/>
        <v>0</v>
      </c>
      <c r="U65" s="174">
        <f t="shared" si="12"/>
        <v>0</v>
      </c>
      <c r="V65" s="141">
        <f t="shared" si="13"/>
        <v>0</v>
      </c>
      <c r="W65" s="142">
        <f t="shared" si="13"/>
        <v>0</v>
      </c>
      <c r="X65" s="142">
        <f t="shared" si="13"/>
        <v>0</v>
      </c>
      <c r="Y65" s="142">
        <f t="shared" si="13"/>
        <v>0</v>
      </c>
      <c r="Z65" s="25">
        <f t="shared" si="14"/>
        <v>0</v>
      </c>
      <c r="AA65" s="227">
        <f t="shared" si="15"/>
        <v>0</v>
      </c>
    </row>
    <row r="66" spans="1:27" s="3" customFormat="1" ht="15" customHeight="1">
      <c r="A66" s="406">
        <v>3</v>
      </c>
      <c r="B66" s="41" t="s">
        <v>22</v>
      </c>
      <c r="C66" s="60" t="s">
        <v>30</v>
      </c>
      <c r="D66" s="399">
        <v>574.6</v>
      </c>
      <c r="E66" s="354">
        <v>576.1</v>
      </c>
      <c r="F66" s="354">
        <v>578.4</v>
      </c>
      <c r="G66" s="400">
        <v>575.8</v>
      </c>
      <c r="H66" s="399">
        <v>574.6</v>
      </c>
      <c r="I66" s="354">
        <v>576.1</v>
      </c>
      <c r="J66" s="354">
        <v>578.4</v>
      </c>
      <c r="K66" s="400">
        <v>575.8</v>
      </c>
      <c r="L66" s="399">
        <v>574.6</v>
      </c>
      <c r="M66" s="354">
        <v>576.1</v>
      </c>
      <c r="N66" s="354">
        <v>578.4</v>
      </c>
      <c r="O66" s="400">
        <v>575.8</v>
      </c>
      <c r="P66" s="404">
        <f t="shared" si="10"/>
        <v>0</v>
      </c>
      <c r="Q66" s="405">
        <f t="shared" si="10"/>
        <v>0</v>
      </c>
      <c r="R66" s="405">
        <f t="shared" si="10"/>
        <v>0</v>
      </c>
      <c r="S66" s="405">
        <f t="shared" si="10"/>
        <v>0</v>
      </c>
      <c r="T66" s="405">
        <f t="shared" si="11"/>
        <v>0</v>
      </c>
      <c r="U66" s="174">
        <f t="shared" si="12"/>
        <v>0</v>
      </c>
      <c r="V66" s="141">
        <f t="shared" si="13"/>
        <v>0</v>
      </c>
      <c r="W66" s="142">
        <f t="shared" si="13"/>
        <v>0</v>
      </c>
      <c r="X66" s="142">
        <f t="shared" si="13"/>
        <v>0</v>
      </c>
      <c r="Y66" s="142">
        <f t="shared" si="13"/>
        <v>0</v>
      </c>
      <c r="Z66" s="25">
        <f t="shared" si="14"/>
        <v>0</v>
      </c>
      <c r="AA66" s="227">
        <f t="shared" si="15"/>
        <v>0</v>
      </c>
    </row>
    <row r="67" spans="1:27" s="3" customFormat="1" ht="15" customHeight="1">
      <c r="A67" s="406">
        <v>4</v>
      </c>
      <c r="B67" s="41" t="s">
        <v>22</v>
      </c>
      <c r="C67" s="60" t="s">
        <v>31</v>
      </c>
      <c r="D67" s="399">
        <v>575.8</v>
      </c>
      <c r="E67" s="354">
        <v>578.4</v>
      </c>
      <c r="F67" s="354">
        <v>581.5</v>
      </c>
      <c r="G67" s="400">
        <v>577.9</v>
      </c>
      <c r="H67" s="399">
        <v>575.8</v>
      </c>
      <c r="I67" s="354">
        <v>578.4</v>
      </c>
      <c r="J67" s="354">
        <v>581.5</v>
      </c>
      <c r="K67" s="400">
        <v>577.9</v>
      </c>
      <c r="L67" s="399">
        <v>575.8</v>
      </c>
      <c r="M67" s="354">
        <v>578.4</v>
      </c>
      <c r="N67" s="354">
        <v>581.5</v>
      </c>
      <c r="O67" s="400">
        <v>577.9</v>
      </c>
      <c r="P67" s="404">
        <f t="shared" si="10"/>
        <v>0</v>
      </c>
      <c r="Q67" s="405">
        <f t="shared" si="10"/>
        <v>0</v>
      </c>
      <c r="R67" s="405">
        <f t="shared" si="10"/>
        <v>0</v>
      </c>
      <c r="S67" s="405">
        <f t="shared" si="10"/>
        <v>0</v>
      </c>
      <c r="T67" s="405">
        <f t="shared" si="11"/>
        <v>0</v>
      </c>
      <c r="U67" s="174">
        <f t="shared" si="12"/>
        <v>0</v>
      </c>
      <c r="V67" s="141">
        <f t="shared" si="13"/>
        <v>0</v>
      </c>
      <c r="W67" s="142">
        <f t="shared" si="13"/>
        <v>0</v>
      </c>
      <c r="X67" s="142">
        <f t="shared" si="13"/>
        <v>0</v>
      </c>
      <c r="Y67" s="142">
        <f t="shared" si="13"/>
        <v>0</v>
      </c>
      <c r="Z67" s="25">
        <f t="shared" si="14"/>
        <v>0</v>
      </c>
      <c r="AA67" s="227">
        <f t="shared" si="15"/>
        <v>0</v>
      </c>
    </row>
    <row r="68" spans="1:27" s="3" customFormat="1" ht="15" customHeight="1">
      <c r="A68" s="406">
        <v>5</v>
      </c>
      <c r="B68" s="41" t="s">
        <v>22</v>
      </c>
      <c r="C68" s="60" t="s">
        <v>32</v>
      </c>
      <c r="D68" s="399">
        <v>577.9</v>
      </c>
      <c r="E68" s="354">
        <v>581.5</v>
      </c>
      <c r="F68" s="354">
        <v>582.6</v>
      </c>
      <c r="G68" s="400">
        <v>580.6</v>
      </c>
      <c r="H68" s="399">
        <v>577.9</v>
      </c>
      <c r="I68" s="354">
        <v>581.5</v>
      </c>
      <c r="J68" s="354">
        <v>582.6</v>
      </c>
      <c r="K68" s="400">
        <v>580.6</v>
      </c>
      <c r="L68" s="399">
        <v>577.9</v>
      </c>
      <c r="M68" s="354">
        <v>581.5</v>
      </c>
      <c r="N68" s="354">
        <v>582.6</v>
      </c>
      <c r="O68" s="400">
        <v>580.6</v>
      </c>
      <c r="P68" s="404">
        <f t="shared" si="10"/>
        <v>0</v>
      </c>
      <c r="Q68" s="405">
        <f t="shared" si="10"/>
        <v>0</v>
      </c>
      <c r="R68" s="405">
        <f t="shared" si="10"/>
        <v>0</v>
      </c>
      <c r="S68" s="405">
        <f t="shared" si="10"/>
        <v>0</v>
      </c>
      <c r="T68" s="405">
        <f t="shared" si="11"/>
        <v>0</v>
      </c>
      <c r="U68" s="174">
        <f t="shared" si="12"/>
        <v>0</v>
      </c>
      <c r="V68" s="141">
        <f t="shared" si="13"/>
        <v>0</v>
      </c>
      <c r="W68" s="142">
        <f t="shared" si="13"/>
        <v>0</v>
      </c>
      <c r="X68" s="142">
        <f t="shared" si="13"/>
        <v>0</v>
      </c>
      <c r="Y68" s="142">
        <f t="shared" si="13"/>
        <v>0</v>
      </c>
      <c r="Z68" s="25">
        <f t="shared" si="14"/>
        <v>0</v>
      </c>
      <c r="AA68" s="227">
        <f t="shared" si="15"/>
        <v>0</v>
      </c>
    </row>
    <row r="69" spans="1:27" s="3" customFormat="1" ht="15" customHeight="1">
      <c r="A69" s="406">
        <v>6</v>
      </c>
      <c r="B69" s="41" t="s">
        <v>22</v>
      </c>
      <c r="C69" s="60" t="s">
        <v>33</v>
      </c>
      <c r="D69" s="399">
        <v>580.6</v>
      </c>
      <c r="E69" s="354">
        <v>582.6</v>
      </c>
      <c r="F69" s="354">
        <v>582.6</v>
      </c>
      <c r="G69" s="400">
        <v>582</v>
      </c>
      <c r="H69" s="399">
        <v>580.6</v>
      </c>
      <c r="I69" s="354">
        <v>582.6</v>
      </c>
      <c r="J69" s="354">
        <v>582.6</v>
      </c>
      <c r="K69" s="400">
        <v>582</v>
      </c>
      <c r="L69" s="399">
        <v>580.6</v>
      </c>
      <c r="M69" s="354">
        <v>582.6</v>
      </c>
      <c r="N69" s="354">
        <v>582.6</v>
      </c>
      <c r="O69" s="400">
        <v>582</v>
      </c>
      <c r="P69" s="404">
        <f t="shared" si="10"/>
        <v>0</v>
      </c>
      <c r="Q69" s="405">
        <f t="shared" si="10"/>
        <v>0</v>
      </c>
      <c r="R69" s="405">
        <f t="shared" si="10"/>
        <v>0</v>
      </c>
      <c r="S69" s="405">
        <f t="shared" si="10"/>
        <v>0</v>
      </c>
      <c r="T69" s="405">
        <f t="shared" si="11"/>
        <v>0</v>
      </c>
      <c r="U69" s="174">
        <f t="shared" si="12"/>
        <v>0</v>
      </c>
      <c r="V69" s="141">
        <f t="shared" si="13"/>
        <v>0</v>
      </c>
      <c r="W69" s="142">
        <f t="shared" si="13"/>
        <v>0</v>
      </c>
      <c r="X69" s="142">
        <f t="shared" si="13"/>
        <v>0</v>
      </c>
      <c r="Y69" s="142">
        <f t="shared" si="13"/>
        <v>0</v>
      </c>
      <c r="Z69" s="25">
        <f t="shared" si="14"/>
        <v>0</v>
      </c>
      <c r="AA69" s="227">
        <f t="shared" si="15"/>
        <v>0</v>
      </c>
    </row>
    <row r="70" spans="1:27" s="3" customFormat="1" ht="15" customHeight="1">
      <c r="A70" s="406">
        <v>7</v>
      </c>
      <c r="B70" s="41" t="s">
        <v>22</v>
      </c>
      <c r="C70" s="60" t="s">
        <v>34</v>
      </c>
      <c r="D70" s="399">
        <v>582</v>
      </c>
      <c r="E70" s="354">
        <v>582.6</v>
      </c>
      <c r="F70" s="354">
        <v>582.7</v>
      </c>
      <c r="G70" s="400">
        <v>580.5</v>
      </c>
      <c r="H70" s="399">
        <v>582</v>
      </c>
      <c r="I70" s="354">
        <v>582.6</v>
      </c>
      <c r="J70" s="354">
        <v>582.7</v>
      </c>
      <c r="K70" s="400">
        <v>580.5</v>
      </c>
      <c r="L70" s="399">
        <v>582</v>
      </c>
      <c r="M70" s="354">
        <v>582.6</v>
      </c>
      <c r="N70" s="354">
        <v>582.7</v>
      </c>
      <c r="O70" s="400">
        <v>580.5</v>
      </c>
      <c r="P70" s="404">
        <f t="shared" si="10"/>
        <v>0</v>
      </c>
      <c r="Q70" s="405">
        <f t="shared" si="10"/>
        <v>0</v>
      </c>
      <c r="R70" s="405">
        <f t="shared" si="10"/>
        <v>0</v>
      </c>
      <c r="S70" s="405">
        <f t="shared" si="10"/>
        <v>0</v>
      </c>
      <c r="T70" s="405">
        <f t="shared" si="11"/>
        <v>0</v>
      </c>
      <c r="U70" s="174">
        <f t="shared" si="12"/>
        <v>0</v>
      </c>
      <c r="V70" s="141">
        <f t="shared" si="13"/>
        <v>0</v>
      </c>
      <c r="W70" s="142">
        <f t="shared" si="13"/>
        <v>0</v>
      </c>
      <c r="X70" s="142">
        <f t="shared" si="13"/>
        <v>0</v>
      </c>
      <c r="Y70" s="142">
        <f t="shared" si="13"/>
        <v>0</v>
      </c>
      <c r="Z70" s="25">
        <f t="shared" si="14"/>
        <v>0</v>
      </c>
      <c r="AA70" s="227">
        <f t="shared" si="15"/>
        <v>0</v>
      </c>
    </row>
    <row r="71" spans="1:27" s="3" customFormat="1" ht="15" customHeight="1">
      <c r="A71" s="406">
        <v>8</v>
      </c>
      <c r="B71" s="41" t="s">
        <v>22</v>
      </c>
      <c r="C71" s="60" t="s">
        <v>35</v>
      </c>
      <c r="D71" s="399">
        <v>580.5</v>
      </c>
      <c r="E71" s="354">
        <v>582.7</v>
      </c>
      <c r="F71" s="354">
        <v>579.8</v>
      </c>
      <c r="G71" s="400">
        <v>579.4</v>
      </c>
      <c r="H71" s="399">
        <v>580.5</v>
      </c>
      <c r="I71" s="354">
        <v>582.7</v>
      </c>
      <c r="J71" s="354">
        <v>579.8</v>
      </c>
      <c r="K71" s="400">
        <v>579.4</v>
      </c>
      <c r="L71" s="399">
        <v>580.5</v>
      </c>
      <c r="M71" s="354">
        <v>582.7</v>
      </c>
      <c r="N71" s="354">
        <v>579.8</v>
      </c>
      <c r="O71" s="400">
        <v>579.4</v>
      </c>
      <c r="P71" s="404">
        <f t="shared" si="10"/>
        <v>0</v>
      </c>
      <c r="Q71" s="405">
        <f t="shared" si="10"/>
        <v>0</v>
      </c>
      <c r="R71" s="405">
        <f t="shared" si="10"/>
        <v>0</v>
      </c>
      <c r="S71" s="405">
        <f t="shared" si="10"/>
        <v>0</v>
      </c>
      <c r="T71" s="405">
        <f t="shared" si="11"/>
        <v>0</v>
      </c>
      <c r="U71" s="174">
        <f t="shared" si="12"/>
        <v>0</v>
      </c>
      <c r="V71" s="141">
        <f t="shared" si="13"/>
        <v>0</v>
      </c>
      <c r="W71" s="142">
        <f t="shared" si="13"/>
        <v>0</v>
      </c>
      <c r="X71" s="142">
        <f t="shared" si="13"/>
        <v>0</v>
      </c>
      <c r="Y71" s="142">
        <f t="shared" si="13"/>
        <v>0</v>
      </c>
      <c r="Z71" s="25">
        <f t="shared" si="14"/>
        <v>0</v>
      </c>
      <c r="AA71" s="227">
        <f t="shared" si="15"/>
        <v>0</v>
      </c>
    </row>
    <row r="72" spans="1:27" s="3" customFormat="1" ht="15" customHeight="1" thickBot="1">
      <c r="A72" s="407">
        <v>9</v>
      </c>
      <c r="B72" s="35" t="s">
        <v>22</v>
      </c>
      <c r="C72" s="61" t="s">
        <v>36</v>
      </c>
      <c r="D72" s="408">
        <v>579.4</v>
      </c>
      <c r="E72" s="333">
        <v>579.8</v>
      </c>
      <c r="F72" s="333">
        <v>580.5</v>
      </c>
      <c r="G72" s="409">
        <v>580.3</v>
      </c>
      <c r="H72" s="408">
        <v>579.4</v>
      </c>
      <c r="I72" s="333">
        <v>579.8</v>
      </c>
      <c r="J72" s="333">
        <v>580.5</v>
      </c>
      <c r="K72" s="409">
        <v>580.3</v>
      </c>
      <c r="L72" s="408">
        <v>579.4</v>
      </c>
      <c r="M72" s="333">
        <v>579.8</v>
      </c>
      <c r="N72" s="333">
        <v>580.5</v>
      </c>
      <c r="O72" s="409">
        <v>580.3</v>
      </c>
      <c r="P72" s="413">
        <f t="shared" si="10"/>
        <v>0</v>
      </c>
      <c r="Q72" s="414">
        <f t="shared" si="10"/>
        <v>0</v>
      </c>
      <c r="R72" s="414">
        <f t="shared" si="10"/>
        <v>0</v>
      </c>
      <c r="S72" s="414">
        <f t="shared" si="10"/>
        <v>0</v>
      </c>
      <c r="T72" s="414">
        <f t="shared" si="11"/>
        <v>0</v>
      </c>
      <c r="U72" s="177">
        <f t="shared" si="12"/>
        <v>0</v>
      </c>
      <c r="V72" s="112">
        <f t="shared" si="13"/>
        <v>0</v>
      </c>
      <c r="W72" s="113">
        <f t="shared" si="13"/>
        <v>0</v>
      </c>
      <c r="X72" s="113">
        <f t="shared" si="13"/>
        <v>0</v>
      </c>
      <c r="Y72" s="113">
        <f t="shared" si="13"/>
        <v>0</v>
      </c>
      <c r="Z72" s="22">
        <f t="shared" si="14"/>
        <v>0</v>
      </c>
      <c r="AA72" s="224">
        <f t="shared" si="15"/>
        <v>0</v>
      </c>
    </row>
    <row r="73" spans="1:27" s="3" customFormat="1" ht="15" customHeight="1">
      <c r="A73" s="415">
        <v>10</v>
      </c>
      <c r="B73" s="62" t="s">
        <v>23</v>
      </c>
      <c r="C73" s="63" t="s">
        <v>28</v>
      </c>
      <c r="D73" s="416">
        <v>572.4</v>
      </c>
      <c r="E73" s="320">
        <v>572</v>
      </c>
      <c r="F73" s="320">
        <v>575.5</v>
      </c>
      <c r="G73" s="417">
        <v>574.4</v>
      </c>
      <c r="H73" s="416">
        <v>572.4</v>
      </c>
      <c r="I73" s="320">
        <v>572</v>
      </c>
      <c r="J73" s="320">
        <v>575.5</v>
      </c>
      <c r="K73" s="417">
        <v>574.4</v>
      </c>
      <c r="L73" s="416">
        <v>572.4</v>
      </c>
      <c r="M73" s="320">
        <v>572</v>
      </c>
      <c r="N73" s="320">
        <v>575.5</v>
      </c>
      <c r="O73" s="417">
        <v>574.4</v>
      </c>
      <c r="P73" s="423">
        <f t="shared" si="10"/>
        <v>0</v>
      </c>
      <c r="Q73" s="424">
        <f t="shared" si="10"/>
        <v>0</v>
      </c>
      <c r="R73" s="424">
        <f t="shared" si="10"/>
        <v>0</v>
      </c>
      <c r="S73" s="424">
        <f t="shared" si="10"/>
        <v>0</v>
      </c>
      <c r="T73" s="424">
        <f t="shared" si="11"/>
        <v>0</v>
      </c>
      <c r="U73" s="179">
        <f t="shared" si="12"/>
        <v>0</v>
      </c>
      <c r="V73" s="83">
        <f t="shared" si="13"/>
        <v>0</v>
      </c>
      <c r="W73" s="84">
        <f t="shared" si="13"/>
        <v>0</v>
      </c>
      <c r="X73" s="84">
        <f t="shared" si="13"/>
        <v>0</v>
      </c>
      <c r="Y73" s="84">
        <f t="shared" si="13"/>
        <v>0</v>
      </c>
      <c r="Z73" s="28">
        <f t="shared" si="14"/>
        <v>0</v>
      </c>
      <c r="AA73" s="229">
        <f t="shared" si="15"/>
        <v>0</v>
      </c>
    </row>
    <row r="74" spans="1:27" s="3" customFormat="1" ht="15" customHeight="1">
      <c r="A74" s="338">
        <v>11</v>
      </c>
      <c r="B74" s="64" t="s">
        <v>23</v>
      </c>
      <c r="C74" s="65" t="s">
        <v>29</v>
      </c>
      <c r="D74" s="425">
        <v>574.4</v>
      </c>
      <c r="E74" s="343">
        <v>575.5</v>
      </c>
      <c r="F74" s="343">
        <v>577.7</v>
      </c>
      <c r="G74" s="426">
        <v>576.1</v>
      </c>
      <c r="H74" s="425">
        <v>574.4</v>
      </c>
      <c r="I74" s="343">
        <v>575.5</v>
      </c>
      <c r="J74" s="343">
        <v>577.7</v>
      </c>
      <c r="K74" s="426">
        <v>576.1</v>
      </c>
      <c r="L74" s="425">
        <v>574.4</v>
      </c>
      <c r="M74" s="343">
        <v>575.5</v>
      </c>
      <c r="N74" s="343">
        <v>577.7</v>
      </c>
      <c r="O74" s="426">
        <v>576.1</v>
      </c>
      <c r="P74" s="427">
        <f t="shared" si="10"/>
        <v>0</v>
      </c>
      <c r="Q74" s="428">
        <f t="shared" si="10"/>
        <v>0</v>
      </c>
      <c r="R74" s="428">
        <f t="shared" si="10"/>
        <v>0</v>
      </c>
      <c r="S74" s="428">
        <f t="shared" si="10"/>
        <v>0</v>
      </c>
      <c r="T74" s="428">
        <f t="shared" si="11"/>
        <v>0</v>
      </c>
      <c r="U74" s="181">
        <f t="shared" si="12"/>
        <v>0</v>
      </c>
      <c r="V74" s="127">
        <f t="shared" si="13"/>
        <v>0</v>
      </c>
      <c r="W74" s="128">
        <f t="shared" si="13"/>
        <v>0</v>
      </c>
      <c r="X74" s="128">
        <f t="shared" si="13"/>
        <v>0</v>
      </c>
      <c r="Y74" s="128">
        <f t="shared" si="13"/>
        <v>0</v>
      </c>
      <c r="Z74" s="23">
        <f t="shared" si="14"/>
        <v>0</v>
      </c>
      <c r="AA74" s="225">
        <f t="shared" si="15"/>
        <v>0</v>
      </c>
    </row>
    <row r="75" spans="1:27" s="3" customFormat="1" ht="15" customHeight="1">
      <c r="A75" s="338">
        <v>12</v>
      </c>
      <c r="B75" s="64" t="s">
        <v>23</v>
      </c>
      <c r="C75" s="65" t="s">
        <v>30</v>
      </c>
      <c r="D75" s="425">
        <v>576.1</v>
      </c>
      <c r="E75" s="343">
        <v>577.7</v>
      </c>
      <c r="F75" s="343">
        <v>580.6</v>
      </c>
      <c r="G75" s="426">
        <v>578.4</v>
      </c>
      <c r="H75" s="425">
        <v>576.1</v>
      </c>
      <c r="I75" s="343">
        <v>577.7</v>
      </c>
      <c r="J75" s="343">
        <v>580.6</v>
      </c>
      <c r="K75" s="426">
        <v>578.4</v>
      </c>
      <c r="L75" s="425">
        <v>576.1</v>
      </c>
      <c r="M75" s="343">
        <v>577.7</v>
      </c>
      <c r="N75" s="343">
        <v>580.6</v>
      </c>
      <c r="O75" s="426">
        <v>578.4</v>
      </c>
      <c r="P75" s="427">
        <f t="shared" si="10"/>
        <v>0</v>
      </c>
      <c r="Q75" s="428">
        <f t="shared" si="10"/>
        <v>0</v>
      </c>
      <c r="R75" s="428">
        <f t="shared" si="10"/>
        <v>0</v>
      </c>
      <c r="S75" s="428">
        <f t="shared" si="10"/>
        <v>0</v>
      </c>
      <c r="T75" s="428">
        <f t="shared" si="11"/>
        <v>0</v>
      </c>
      <c r="U75" s="181">
        <f t="shared" si="12"/>
        <v>0</v>
      </c>
      <c r="V75" s="127">
        <f t="shared" si="13"/>
        <v>0</v>
      </c>
      <c r="W75" s="128">
        <f t="shared" si="13"/>
        <v>0</v>
      </c>
      <c r="X75" s="128">
        <f t="shared" si="13"/>
        <v>0</v>
      </c>
      <c r="Y75" s="128">
        <f t="shared" si="13"/>
        <v>0</v>
      </c>
      <c r="Z75" s="23">
        <f t="shared" si="14"/>
        <v>0</v>
      </c>
      <c r="AA75" s="225">
        <f t="shared" si="15"/>
        <v>0</v>
      </c>
    </row>
    <row r="76" spans="1:27" s="3" customFormat="1" ht="15" customHeight="1">
      <c r="A76" s="338">
        <v>13</v>
      </c>
      <c r="B76" s="64" t="s">
        <v>23</v>
      </c>
      <c r="C76" s="65" t="s">
        <v>31</v>
      </c>
      <c r="D76" s="425">
        <v>578.4</v>
      </c>
      <c r="E76" s="343">
        <v>580.6</v>
      </c>
      <c r="F76" s="343">
        <v>583</v>
      </c>
      <c r="G76" s="426">
        <v>581.5</v>
      </c>
      <c r="H76" s="425">
        <v>578.4</v>
      </c>
      <c r="I76" s="343">
        <v>580.6</v>
      </c>
      <c r="J76" s="343">
        <v>583</v>
      </c>
      <c r="K76" s="426">
        <v>581.5</v>
      </c>
      <c r="L76" s="425">
        <v>578.4</v>
      </c>
      <c r="M76" s="343">
        <v>580.6</v>
      </c>
      <c r="N76" s="343">
        <v>583</v>
      </c>
      <c r="O76" s="426">
        <v>581.5</v>
      </c>
      <c r="P76" s="427">
        <f t="shared" si="10"/>
        <v>0</v>
      </c>
      <c r="Q76" s="428">
        <f t="shared" si="10"/>
        <v>0</v>
      </c>
      <c r="R76" s="428">
        <f t="shared" si="10"/>
        <v>0</v>
      </c>
      <c r="S76" s="428">
        <f t="shared" si="10"/>
        <v>0</v>
      </c>
      <c r="T76" s="428">
        <f t="shared" si="11"/>
        <v>0</v>
      </c>
      <c r="U76" s="181">
        <f t="shared" si="12"/>
        <v>0</v>
      </c>
      <c r="V76" s="127">
        <f t="shared" si="13"/>
        <v>0</v>
      </c>
      <c r="W76" s="128">
        <f t="shared" si="13"/>
        <v>0</v>
      </c>
      <c r="X76" s="128">
        <f t="shared" si="13"/>
        <v>0</v>
      </c>
      <c r="Y76" s="128">
        <f t="shared" si="13"/>
        <v>0</v>
      </c>
      <c r="Z76" s="23">
        <f t="shared" si="14"/>
        <v>0</v>
      </c>
      <c r="AA76" s="225">
        <f t="shared" si="15"/>
        <v>0</v>
      </c>
    </row>
    <row r="77" spans="1:27" s="3" customFormat="1" ht="15" customHeight="1">
      <c r="A77" s="338">
        <v>14</v>
      </c>
      <c r="B77" s="64" t="s">
        <v>23</v>
      </c>
      <c r="C77" s="65" t="s">
        <v>32</v>
      </c>
      <c r="D77" s="425">
        <v>581.5</v>
      </c>
      <c r="E77" s="343">
        <v>583</v>
      </c>
      <c r="F77" s="343">
        <v>582.6</v>
      </c>
      <c r="G77" s="426">
        <v>582.6</v>
      </c>
      <c r="H77" s="425">
        <v>581.5</v>
      </c>
      <c r="I77" s="343">
        <v>583</v>
      </c>
      <c r="J77" s="343">
        <v>582.6</v>
      </c>
      <c r="K77" s="426">
        <v>582.6</v>
      </c>
      <c r="L77" s="425">
        <v>581.5</v>
      </c>
      <c r="M77" s="343">
        <v>583</v>
      </c>
      <c r="N77" s="343">
        <v>582.6</v>
      </c>
      <c r="O77" s="426">
        <v>582.6</v>
      </c>
      <c r="P77" s="427">
        <f t="shared" si="10"/>
        <v>0</v>
      </c>
      <c r="Q77" s="428">
        <f t="shared" si="10"/>
        <v>0</v>
      </c>
      <c r="R77" s="428">
        <f t="shared" si="10"/>
        <v>0</v>
      </c>
      <c r="S77" s="428">
        <f t="shared" si="10"/>
        <v>0</v>
      </c>
      <c r="T77" s="428">
        <f t="shared" si="11"/>
        <v>0</v>
      </c>
      <c r="U77" s="181">
        <f t="shared" si="12"/>
        <v>0</v>
      </c>
      <c r="V77" s="127">
        <f t="shared" si="13"/>
        <v>0</v>
      </c>
      <c r="W77" s="128">
        <f t="shared" si="13"/>
        <v>0</v>
      </c>
      <c r="X77" s="128">
        <f t="shared" si="13"/>
        <v>0</v>
      </c>
      <c r="Y77" s="128">
        <f t="shared" si="13"/>
        <v>0</v>
      </c>
      <c r="Z77" s="23">
        <f t="shared" si="14"/>
        <v>0</v>
      </c>
      <c r="AA77" s="225">
        <f t="shared" si="15"/>
        <v>0</v>
      </c>
    </row>
    <row r="78" spans="1:27" s="3" customFormat="1" ht="15" customHeight="1">
      <c r="A78" s="338">
        <v>15</v>
      </c>
      <c r="B78" s="64" t="s">
        <v>23</v>
      </c>
      <c r="C78" s="65" t="s">
        <v>33</v>
      </c>
      <c r="D78" s="425">
        <v>582.6</v>
      </c>
      <c r="E78" s="343">
        <v>582.6</v>
      </c>
      <c r="F78" s="343">
        <v>582.7</v>
      </c>
      <c r="G78" s="426">
        <v>582.6</v>
      </c>
      <c r="H78" s="425">
        <v>582.6</v>
      </c>
      <c r="I78" s="343">
        <v>582.6</v>
      </c>
      <c r="J78" s="343">
        <v>582.7</v>
      </c>
      <c r="K78" s="426">
        <v>582.6</v>
      </c>
      <c r="L78" s="425">
        <v>582.6</v>
      </c>
      <c r="M78" s="343">
        <v>582.6</v>
      </c>
      <c r="N78" s="343">
        <v>582.7</v>
      </c>
      <c r="O78" s="426">
        <v>582.6</v>
      </c>
      <c r="P78" s="427">
        <f t="shared" si="10"/>
        <v>0</v>
      </c>
      <c r="Q78" s="428">
        <f t="shared" si="10"/>
        <v>0</v>
      </c>
      <c r="R78" s="428">
        <f t="shared" si="10"/>
        <v>0</v>
      </c>
      <c r="S78" s="428">
        <f t="shared" si="10"/>
        <v>0</v>
      </c>
      <c r="T78" s="428">
        <f t="shared" si="11"/>
        <v>0</v>
      </c>
      <c r="U78" s="181">
        <f t="shared" si="12"/>
        <v>0</v>
      </c>
      <c r="V78" s="127">
        <f t="shared" si="13"/>
        <v>0</v>
      </c>
      <c r="W78" s="128">
        <f t="shared" si="13"/>
        <v>0</v>
      </c>
      <c r="X78" s="128">
        <f>N78-J78</f>
        <v>0</v>
      </c>
      <c r="Y78" s="128">
        <f t="shared" si="13"/>
        <v>0</v>
      </c>
      <c r="Z78" s="23">
        <f t="shared" si="14"/>
        <v>0</v>
      </c>
      <c r="AA78" s="225">
        <f t="shared" si="15"/>
        <v>0</v>
      </c>
    </row>
    <row r="79" spans="1:27" s="3" customFormat="1" ht="15" customHeight="1">
      <c r="A79" s="338">
        <v>16</v>
      </c>
      <c r="B79" s="64" t="s">
        <v>23</v>
      </c>
      <c r="C79" s="65" t="s">
        <v>34</v>
      </c>
      <c r="D79" s="425">
        <v>582.6</v>
      </c>
      <c r="E79" s="343">
        <v>582.7</v>
      </c>
      <c r="F79" s="343">
        <v>582.8</v>
      </c>
      <c r="G79" s="426">
        <v>582.7</v>
      </c>
      <c r="H79" s="425">
        <v>582.6</v>
      </c>
      <c r="I79" s="343">
        <v>582.7</v>
      </c>
      <c r="J79" s="343">
        <v>582.8</v>
      </c>
      <c r="K79" s="426">
        <v>582.7</v>
      </c>
      <c r="L79" s="425">
        <v>582.6</v>
      </c>
      <c r="M79" s="343">
        <v>582.7</v>
      </c>
      <c r="N79" s="343">
        <v>582.8</v>
      </c>
      <c r="O79" s="426">
        <v>582.7</v>
      </c>
      <c r="P79" s="427">
        <f t="shared" si="10"/>
        <v>0</v>
      </c>
      <c r="Q79" s="428">
        <f t="shared" si="10"/>
        <v>0</v>
      </c>
      <c r="R79" s="428">
        <f t="shared" si="10"/>
        <v>0</v>
      </c>
      <c r="S79" s="428">
        <f t="shared" si="10"/>
        <v>0</v>
      </c>
      <c r="T79" s="428">
        <f t="shared" si="11"/>
        <v>0</v>
      </c>
      <c r="U79" s="181">
        <f t="shared" si="12"/>
        <v>0</v>
      </c>
      <c r="V79" s="127">
        <f t="shared" si="13"/>
        <v>0</v>
      </c>
      <c r="W79" s="128">
        <f t="shared" si="13"/>
        <v>0</v>
      </c>
      <c r="X79" s="128">
        <f t="shared" si="13"/>
        <v>0</v>
      </c>
      <c r="Y79" s="128">
        <f t="shared" si="13"/>
        <v>0</v>
      </c>
      <c r="Z79" s="23">
        <f t="shared" si="14"/>
        <v>0</v>
      </c>
      <c r="AA79" s="225">
        <f t="shared" si="15"/>
        <v>0</v>
      </c>
    </row>
    <row r="80" spans="1:27" s="3" customFormat="1" ht="15" customHeight="1">
      <c r="A80" s="338">
        <v>17</v>
      </c>
      <c r="B80" s="64" t="s">
        <v>23</v>
      </c>
      <c r="C80" s="65" t="s">
        <v>35</v>
      </c>
      <c r="D80" s="425">
        <v>582.7</v>
      </c>
      <c r="E80" s="343">
        <v>582.8</v>
      </c>
      <c r="F80" s="343">
        <v>580.8</v>
      </c>
      <c r="G80" s="426">
        <v>579.8</v>
      </c>
      <c r="H80" s="425">
        <v>582.7</v>
      </c>
      <c r="I80" s="343">
        <v>582.8</v>
      </c>
      <c r="J80" s="343">
        <v>580.8</v>
      </c>
      <c r="K80" s="426">
        <v>579.8</v>
      </c>
      <c r="L80" s="425">
        <v>582.7</v>
      </c>
      <c r="M80" s="343">
        <v>582.8</v>
      </c>
      <c r="N80" s="343">
        <v>580.8</v>
      </c>
      <c r="O80" s="426">
        <v>579.8</v>
      </c>
      <c r="P80" s="427">
        <f t="shared" si="10"/>
        <v>0</v>
      </c>
      <c r="Q80" s="428">
        <f t="shared" si="10"/>
        <v>0</v>
      </c>
      <c r="R80" s="428">
        <f t="shared" si="10"/>
        <v>0</v>
      </c>
      <c r="S80" s="428">
        <f t="shared" si="10"/>
        <v>0</v>
      </c>
      <c r="T80" s="428">
        <f t="shared" si="11"/>
        <v>0</v>
      </c>
      <c r="U80" s="181">
        <f t="shared" si="12"/>
        <v>0</v>
      </c>
      <c r="V80" s="127">
        <f aca="true" t="shared" si="16" ref="V80:Y95">L80-H80</f>
        <v>0</v>
      </c>
      <c r="W80" s="128">
        <f t="shared" si="16"/>
        <v>0</v>
      </c>
      <c r="X80" s="128">
        <f t="shared" si="16"/>
        <v>0</v>
      </c>
      <c r="Y80" s="128">
        <f t="shared" si="16"/>
        <v>0</v>
      </c>
      <c r="Z80" s="23">
        <f t="shared" si="14"/>
        <v>0</v>
      </c>
      <c r="AA80" s="225">
        <f t="shared" si="15"/>
        <v>0</v>
      </c>
    </row>
    <row r="81" spans="1:27" s="3" customFormat="1" ht="15" customHeight="1" thickBot="1">
      <c r="A81" s="429">
        <v>18</v>
      </c>
      <c r="B81" s="66" t="s">
        <v>23</v>
      </c>
      <c r="C81" s="67" t="s">
        <v>36</v>
      </c>
      <c r="D81" s="430">
        <v>579.8</v>
      </c>
      <c r="E81" s="349">
        <v>580.8</v>
      </c>
      <c r="F81" s="349">
        <v>580.8</v>
      </c>
      <c r="G81" s="431">
        <v>580.5</v>
      </c>
      <c r="H81" s="430">
        <v>579.8</v>
      </c>
      <c r="I81" s="349">
        <v>580.8</v>
      </c>
      <c r="J81" s="349">
        <v>580.8</v>
      </c>
      <c r="K81" s="431">
        <v>580.5</v>
      </c>
      <c r="L81" s="430">
        <v>579.8</v>
      </c>
      <c r="M81" s="349">
        <v>580.8</v>
      </c>
      <c r="N81" s="349">
        <v>580.8</v>
      </c>
      <c r="O81" s="431">
        <v>580.5</v>
      </c>
      <c r="P81" s="435">
        <f t="shared" si="10"/>
        <v>0</v>
      </c>
      <c r="Q81" s="436">
        <f t="shared" si="10"/>
        <v>0</v>
      </c>
      <c r="R81" s="436">
        <f t="shared" si="10"/>
        <v>0</v>
      </c>
      <c r="S81" s="436">
        <f t="shared" si="10"/>
        <v>0</v>
      </c>
      <c r="T81" s="436">
        <f t="shared" si="11"/>
        <v>0</v>
      </c>
      <c r="U81" s="187">
        <f t="shared" si="12"/>
        <v>0</v>
      </c>
      <c r="V81" s="131">
        <f t="shared" si="16"/>
        <v>0</v>
      </c>
      <c r="W81" s="132">
        <f t="shared" si="16"/>
        <v>0</v>
      </c>
      <c r="X81" s="132">
        <f t="shared" si="16"/>
        <v>0</v>
      </c>
      <c r="Y81" s="132">
        <f t="shared" si="16"/>
        <v>0</v>
      </c>
      <c r="Z81" s="20">
        <f t="shared" si="14"/>
        <v>0</v>
      </c>
      <c r="AA81" s="222">
        <f t="shared" si="15"/>
        <v>0</v>
      </c>
    </row>
    <row r="82" spans="1:27" s="3" customFormat="1" ht="15" customHeight="1">
      <c r="A82" s="398">
        <v>19</v>
      </c>
      <c r="B82" s="33" t="s">
        <v>10</v>
      </c>
      <c r="C82" s="59" t="s">
        <v>28</v>
      </c>
      <c r="D82" s="437">
        <v>572</v>
      </c>
      <c r="E82" s="374">
        <v>573.1</v>
      </c>
      <c r="F82" s="374">
        <v>576</v>
      </c>
      <c r="G82" s="438">
        <v>575.5</v>
      </c>
      <c r="H82" s="437">
        <v>572</v>
      </c>
      <c r="I82" s="374">
        <v>573.1</v>
      </c>
      <c r="J82" s="374">
        <v>576</v>
      </c>
      <c r="K82" s="438">
        <v>575.5</v>
      </c>
      <c r="L82" s="437">
        <v>572</v>
      </c>
      <c r="M82" s="374">
        <v>573.1</v>
      </c>
      <c r="N82" s="374">
        <v>576</v>
      </c>
      <c r="O82" s="438">
        <v>575.5</v>
      </c>
      <c r="P82" s="439">
        <f t="shared" si="10"/>
        <v>0</v>
      </c>
      <c r="Q82" s="440">
        <f t="shared" si="10"/>
        <v>0</v>
      </c>
      <c r="R82" s="440">
        <f t="shared" si="10"/>
        <v>0</v>
      </c>
      <c r="S82" s="440">
        <f t="shared" si="10"/>
        <v>0</v>
      </c>
      <c r="T82" s="440">
        <f t="shared" si="11"/>
        <v>0</v>
      </c>
      <c r="U82" s="188">
        <f t="shared" si="12"/>
        <v>0</v>
      </c>
      <c r="V82" s="103">
        <f t="shared" si="16"/>
        <v>0</v>
      </c>
      <c r="W82" s="104">
        <f t="shared" si="16"/>
        <v>0</v>
      </c>
      <c r="X82" s="104">
        <f t="shared" si="16"/>
        <v>0</v>
      </c>
      <c r="Y82" s="104">
        <f t="shared" si="16"/>
        <v>0</v>
      </c>
      <c r="Z82" s="21">
        <f t="shared" si="14"/>
        <v>0</v>
      </c>
      <c r="AA82" s="223">
        <f t="shared" si="15"/>
        <v>0</v>
      </c>
    </row>
    <row r="83" spans="1:27" s="3" customFormat="1" ht="15" customHeight="1">
      <c r="A83" s="406">
        <v>20</v>
      </c>
      <c r="B83" s="41" t="s">
        <v>10</v>
      </c>
      <c r="C83" s="60" t="s">
        <v>29</v>
      </c>
      <c r="D83" s="399">
        <v>575.5</v>
      </c>
      <c r="E83" s="354">
        <v>576</v>
      </c>
      <c r="F83" s="354">
        <v>579.6</v>
      </c>
      <c r="G83" s="400">
        <v>577.7</v>
      </c>
      <c r="H83" s="399">
        <v>575.5</v>
      </c>
      <c r="I83" s="354">
        <v>576</v>
      </c>
      <c r="J83" s="354">
        <v>579.6</v>
      </c>
      <c r="K83" s="400">
        <v>577.7</v>
      </c>
      <c r="L83" s="399">
        <v>575.5</v>
      </c>
      <c r="M83" s="354">
        <v>576</v>
      </c>
      <c r="N83" s="354">
        <v>579.6</v>
      </c>
      <c r="O83" s="400">
        <v>577.7</v>
      </c>
      <c r="P83" s="404">
        <f t="shared" si="10"/>
        <v>0</v>
      </c>
      <c r="Q83" s="405">
        <f t="shared" si="10"/>
        <v>0</v>
      </c>
      <c r="R83" s="405">
        <f t="shared" si="10"/>
        <v>0</v>
      </c>
      <c r="S83" s="405">
        <f t="shared" si="10"/>
        <v>0</v>
      </c>
      <c r="T83" s="405">
        <f t="shared" si="11"/>
        <v>0</v>
      </c>
      <c r="U83" s="174">
        <f t="shared" si="12"/>
        <v>0</v>
      </c>
      <c r="V83" s="141">
        <f t="shared" si="16"/>
        <v>0</v>
      </c>
      <c r="W83" s="142">
        <f t="shared" si="16"/>
        <v>0</v>
      </c>
      <c r="X83" s="142">
        <f t="shared" si="16"/>
        <v>0</v>
      </c>
      <c r="Y83" s="142">
        <f t="shared" si="16"/>
        <v>0</v>
      </c>
      <c r="Z83" s="25">
        <f t="shared" si="14"/>
        <v>0</v>
      </c>
      <c r="AA83" s="227">
        <f t="shared" si="15"/>
        <v>0</v>
      </c>
    </row>
    <row r="84" spans="1:27" s="3" customFormat="1" ht="15" customHeight="1">
      <c r="A84" s="406">
        <v>21</v>
      </c>
      <c r="B84" s="41" t="s">
        <v>10</v>
      </c>
      <c r="C84" s="60" t="s">
        <v>30</v>
      </c>
      <c r="D84" s="399">
        <v>577.7</v>
      </c>
      <c r="E84" s="354">
        <v>579.6</v>
      </c>
      <c r="F84" s="354">
        <v>581.3</v>
      </c>
      <c r="G84" s="400">
        <v>580.6</v>
      </c>
      <c r="H84" s="399">
        <v>577.7</v>
      </c>
      <c r="I84" s="354">
        <v>579.6</v>
      </c>
      <c r="J84" s="354">
        <v>581.3</v>
      </c>
      <c r="K84" s="400">
        <v>580.6</v>
      </c>
      <c r="L84" s="399">
        <v>577.7</v>
      </c>
      <c r="M84" s="354">
        <v>579.6</v>
      </c>
      <c r="N84" s="354">
        <v>581.3</v>
      </c>
      <c r="O84" s="400">
        <v>580.6</v>
      </c>
      <c r="P84" s="404">
        <f t="shared" si="10"/>
        <v>0</v>
      </c>
      <c r="Q84" s="405">
        <f t="shared" si="10"/>
        <v>0</v>
      </c>
      <c r="R84" s="405">
        <f t="shared" si="10"/>
        <v>0</v>
      </c>
      <c r="S84" s="405">
        <f t="shared" si="10"/>
        <v>0</v>
      </c>
      <c r="T84" s="405">
        <f t="shared" si="11"/>
        <v>0</v>
      </c>
      <c r="U84" s="174">
        <f t="shared" si="12"/>
        <v>0</v>
      </c>
      <c r="V84" s="141">
        <f t="shared" si="16"/>
        <v>0</v>
      </c>
      <c r="W84" s="142">
        <f t="shared" si="16"/>
        <v>0</v>
      </c>
      <c r="X84" s="142">
        <f t="shared" si="16"/>
        <v>0</v>
      </c>
      <c r="Y84" s="142">
        <f t="shared" si="16"/>
        <v>0</v>
      </c>
      <c r="Z84" s="25">
        <f t="shared" si="14"/>
        <v>0</v>
      </c>
      <c r="AA84" s="227">
        <f t="shared" si="15"/>
        <v>0</v>
      </c>
    </row>
    <row r="85" spans="1:27" s="3" customFormat="1" ht="15" customHeight="1">
      <c r="A85" s="406">
        <v>22</v>
      </c>
      <c r="B85" s="41" t="s">
        <v>10</v>
      </c>
      <c r="C85" s="60" t="s">
        <v>31</v>
      </c>
      <c r="D85" s="399">
        <v>580.6</v>
      </c>
      <c r="E85" s="354">
        <v>581.3</v>
      </c>
      <c r="F85" s="354">
        <v>582.2</v>
      </c>
      <c r="G85" s="400">
        <v>583</v>
      </c>
      <c r="H85" s="399">
        <v>580.6</v>
      </c>
      <c r="I85" s="354">
        <v>581.3</v>
      </c>
      <c r="J85" s="354">
        <v>582.2</v>
      </c>
      <c r="K85" s="400">
        <v>583</v>
      </c>
      <c r="L85" s="399">
        <v>580.6</v>
      </c>
      <c r="M85" s="354">
        <v>581.3</v>
      </c>
      <c r="N85" s="354">
        <v>582.2</v>
      </c>
      <c r="O85" s="400">
        <v>583</v>
      </c>
      <c r="P85" s="404">
        <f t="shared" si="10"/>
        <v>0</v>
      </c>
      <c r="Q85" s="405">
        <f t="shared" si="10"/>
        <v>0</v>
      </c>
      <c r="R85" s="405">
        <f t="shared" si="10"/>
        <v>0</v>
      </c>
      <c r="S85" s="405">
        <f t="shared" si="10"/>
        <v>0</v>
      </c>
      <c r="T85" s="405">
        <f t="shared" si="11"/>
        <v>0</v>
      </c>
      <c r="U85" s="174">
        <f t="shared" si="12"/>
        <v>0</v>
      </c>
      <c r="V85" s="141">
        <f t="shared" si="16"/>
        <v>0</v>
      </c>
      <c r="W85" s="142">
        <f t="shared" si="16"/>
        <v>0</v>
      </c>
      <c r="X85" s="142">
        <f t="shared" si="16"/>
        <v>0</v>
      </c>
      <c r="Y85" s="142">
        <f t="shared" si="16"/>
        <v>0</v>
      </c>
      <c r="Z85" s="25">
        <f t="shared" si="14"/>
        <v>0</v>
      </c>
      <c r="AA85" s="227">
        <f t="shared" si="15"/>
        <v>0</v>
      </c>
    </row>
    <row r="86" spans="1:27" s="3" customFormat="1" ht="15" customHeight="1">
      <c r="A86" s="406">
        <v>23</v>
      </c>
      <c r="B86" s="41" t="s">
        <v>10</v>
      </c>
      <c r="C86" s="60" t="s">
        <v>32</v>
      </c>
      <c r="D86" s="399">
        <v>583</v>
      </c>
      <c r="E86" s="354">
        <v>582.2</v>
      </c>
      <c r="F86" s="354">
        <v>582.4</v>
      </c>
      <c r="G86" s="400">
        <v>582.6</v>
      </c>
      <c r="H86" s="399">
        <v>583</v>
      </c>
      <c r="I86" s="354">
        <v>582.2</v>
      </c>
      <c r="J86" s="354">
        <v>582.4</v>
      </c>
      <c r="K86" s="400">
        <v>582.6</v>
      </c>
      <c r="L86" s="399">
        <v>583</v>
      </c>
      <c r="M86" s="354">
        <v>582.2</v>
      </c>
      <c r="N86" s="354">
        <v>582.4</v>
      </c>
      <c r="O86" s="400">
        <v>582.6</v>
      </c>
      <c r="P86" s="404">
        <f>D86-H86</f>
        <v>0</v>
      </c>
      <c r="Q86" s="405">
        <f t="shared" si="10"/>
        <v>0</v>
      </c>
      <c r="R86" s="405">
        <f t="shared" si="10"/>
        <v>0</v>
      </c>
      <c r="S86" s="405">
        <f t="shared" si="10"/>
        <v>0</v>
      </c>
      <c r="T86" s="405">
        <f t="shared" si="11"/>
        <v>0</v>
      </c>
      <c r="U86" s="174">
        <f t="shared" si="12"/>
        <v>0</v>
      </c>
      <c r="V86" s="141">
        <f t="shared" si="16"/>
        <v>0</v>
      </c>
      <c r="W86" s="142">
        <f>M86-I86</f>
        <v>0</v>
      </c>
      <c r="X86" s="142">
        <f t="shared" si="16"/>
        <v>0</v>
      </c>
      <c r="Y86" s="142">
        <f t="shared" si="16"/>
        <v>0</v>
      </c>
      <c r="Z86" s="25">
        <f t="shared" si="14"/>
        <v>0</v>
      </c>
      <c r="AA86" s="227">
        <f t="shared" si="15"/>
        <v>0</v>
      </c>
    </row>
    <row r="87" spans="1:27" s="3" customFormat="1" ht="15" customHeight="1">
      <c r="A87" s="406">
        <v>24</v>
      </c>
      <c r="B87" s="41" t="s">
        <v>10</v>
      </c>
      <c r="C87" s="60" t="s">
        <v>33</v>
      </c>
      <c r="D87" s="399">
        <v>582.6</v>
      </c>
      <c r="E87" s="354">
        <v>582.4</v>
      </c>
      <c r="F87" s="354">
        <v>582.7</v>
      </c>
      <c r="G87" s="400">
        <v>582.7</v>
      </c>
      <c r="H87" s="399">
        <v>582.6</v>
      </c>
      <c r="I87" s="354">
        <v>582.4</v>
      </c>
      <c r="J87" s="354">
        <v>582.7</v>
      </c>
      <c r="K87" s="400">
        <v>582.7</v>
      </c>
      <c r="L87" s="399">
        <v>582.6</v>
      </c>
      <c r="M87" s="354">
        <v>582.4</v>
      </c>
      <c r="N87" s="354">
        <v>582.7</v>
      </c>
      <c r="O87" s="400">
        <v>582.7</v>
      </c>
      <c r="P87" s="404">
        <f t="shared" si="10"/>
        <v>0</v>
      </c>
      <c r="Q87" s="405">
        <f t="shared" si="10"/>
        <v>0</v>
      </c>
      <c r="R87" s="405">
        <f t="shared" si="10"/>
        <v>0</v>
      </c>
      <c r="S87" s="405">
        <f t="shared" si="10"/>
        <v>0</v>
      </c>
      <c r="T87" s="405">
        <f t="shared" si="11"/>
        <v>0</v>
      </c>
      <c r="U87" s="174">
        <f t="shared" si="12"/>
        <v>0</v>
      </c>
      <c r="V87" s="141">
        <f t="shared" si="16"/>
        <v>0</v>
      </c>
      <c r="W87" s="142">
        <f t="shared" si="16"/>
        <v>0</v>
      </c>
      <c r="X87" s="142">
        <f t="shared" si="16"/>
        <v>0</v>
      </c>
      <c r="Y87" s="142">
        <f t="shared" si="16"/>
        <v>0</v>
      </c>
      <c r="Z87" s="25">
        <f t="shared" si="14"/>
        <v>0</v>
      </c>
      <c r="AA87" s="227">
        <f t="shared" si="15"/>
        <v>0</v>
      </c>
    </row>
    <row r="88" spans="1:27" s="3" customFormat="1" ht="15" customHeight="1">
      <c r="A88" s="406">
        <v>25</v>
      </c>
      <c r="B88" s="41" t="s">
        <v>10</v>
      </c>
      <c r="C88" s="60" t="s">
        <v>34</v>
      </c>
      <c r="D88" s="399">
        <v>582.7</v>
      </c>
      <c r="E88" s="354">
        <v>582.7</v>
      </c>
      <c r="F88" s="354">
        <v>582.9</v>
      </c>
      <c r="G88" s="400">
        <v>582.8</v>
      </c>
      <c r="H88" s="399">
        <v>582.7</v>
      </c>
      <c r="I88" s="354">
        <v>582.7</v>
      </c>
      <c r="J88" s="354">
        <v>582.9</v>
      </c>
      <c r="K88" s="400">
        <v>582.8</v>
      </c>
      <c r="L88" s="399">
        <v>582.7</v>
      </c>
      <c r="M88" s="354">
        <v>582.7</v>
      </c>
      <c r="N88" s="354">
        <v>582.9</v>
      </c>
      <c r="O88" s="400">
        <v>582.8</v>
      </c>
      <c r="P88" s="404">
        <f t="shared" si="10"/>
        <v>0</v>
      </c>
      <c r="Q88" s="405">
        <f t="shared" si="10"/>
        <v>0</v>
      </c>
      <c r="R88" s="405">
        <f t="shared" si="10"/>
        <v>0</v>
      </c>
      <c r="S88" s="405">
        <f t="shared" si="10"/>
        <v>0</v>
      </c>
      <c r="T88" s="405">
        <f t="shared" si="11"/>
        <v>0</v>
      </c>
      <c r="U88" s="174">
        <f t="shared" si="12"/>
        <v>0</v>
      </c>
      <c r="V88" s="141">
        <f t="shared" si="16"/>
        <v>0</v>
      </c>
      <c r="W88" s="142">
        <f t="shared" si="16"/>
        <v>0</v>
      </c>
      <c r="X88" s="142">
        <f t="shared" si="16"/>
        <v>0</v>
      </c>
      <c r="Y88" s="142">
        <f t="shared" si="16"/>
        <v>0</v>
      </c>
      <c r="Z88" s="25">
        <f t="shared" si="14"/>
        <v>0</v>
      </c>
      <c r="AA88" s="227">
        <f t="shared" si="15"/>
        <v>0</v>
      </c>
    </row>
    <row r="89" spans="1:27" s="3" customFormat="1" ht="15" customHeight="1">
      <c r="A89" s="406">
        <v>26</v>
      </c>
      <c r="B89" s="41" t="s">
        <v>10</v>
      </c>
      <c r="C89" s="60" t="s">
        <v>35</v>
      </c>
      <c r="D89" s="399">
        <v>582.8</v>
      </c>
      <c r="E89" s="354">
        <v>582.9</v>
      </c>
      <c r="F89" s="354">
        <v>581.9</v>
      </c>
      <c r="G89" s="400">
        <v>580.8</v>
      </c>
      <c r="H89" s="399">
        <v>582.8</v>
      </c>
      <c r="I89" s="354">
        <v>582.9</v>
      </c>
      <c r="J89" s="354">
        <v>581.9</v>
      </c>
      <c r="K89" s="400">
        <v>580.8</v>
      </c>
      <c r="L89" s="399">
        <v>582.8</v>
      </c>
      <c r="M89" s="354">
        <v>582.9</v>
      </c>
      <c r="N89" s="354">
        <v>581.9</v>
      </c>
      <c r="O89" s="400">
        <v>580.8</v>
      </c>
      <c r="P89" s="404">
        <f t="shared" si="10"/>
        <v>0</v>
      </c>
      <c r="Q89" s="405">
        <f t="shared" si="10"/>
        <v>0</v>
      </c>
      <c r="R89" s="405">
        <f t="shared" si="10"/>
        <v>0</v>
      </c>
      <c r="S89" s="405">
        <f t="shared" si="10"/>
        <v>0</v>
      </c>
      <c r="T89" s="405">
        <f t="shared" si="11"/>
        <v>0</v>
      </c>
      <c r="U89" s="174">
        <f t="shared" si="12"/>
        <v>0</v>
      </c>
      <c r="V89" s="141">
        <f t="shared" si="16"/>
        <v>0</v>
      </c>
      <c r="W89" s="142">
        <f t="shared" si="16"/>
        <v>0</v>
      </c>
      <c r="X89" s="142">
        <f t="shared" si="16"/>
        <v>0</v>
      </c>
      <c r="Y89" s="142">
        <f t="shared" si="16"/>
        <v>0</v>
      </c>
      <c r="Z89" s="25">
        <f t="shared" si="14"/>
        <v>0</v>
      </c>
      <c r="AA89" s="227">
        <f t="shared" si="15"/>
        <v>0</v>
      </c>
    </row>
    <row r="90" spans="1:27" s="3" customFormat="1" ht="15" customHeight="1" thickBot="1">
      <c r="A90" s="407">
        <v>27</v>
      </c>
      <c r="B90" s="35" t="s">
        <v>10</v>
      </c>
      <c r="C90" s="61" t="s">
        <v>36</v>
      </c>
      <c r="D90" s="441">
        <v>580.8</v>
      </c>
      <c r="E90" s="357">
        <v>581.9</v>
      </c>
      <c r="F90" s="357">
        <v>582.8</v>
      </c>
      <c r="G90" s="442">
        <v>580.8</v>
      </c>
      <c r="H90" s="441">
        <v>580.8</v>
      </c>
      <c r="I90" s="357">
        <v>581.9</v>
      </c>
      <c r="J90" s="357">
        <v>582.8</v>
      </c>
      <c r="K90" s="442">
        <v>580.8</v>
      </c>
      <c r="L90" s="441">
        <v>580.8</v>
      </c>
      <c r="M90" s="357">
        <v>581.9</v>
      </c>
      <c r="N90" s="357">
        <v>582.8</v>
      </c>
      <c r="O90" s="442">
        <v>580.8</v>
      </c>
      <c r="P90" s="443">
        <f t="shared" si="10"/>
        <v>0</v>
      </c>
      <c r="Q90" s="444">
        <f t="shared" si="10"/>
        <v>0</v>
      </c>
      <c r="R90" s="444">
        <f t="shared" si="10"/>
        <v>0</v>
      </c>
      <c r="S90" s="444">
        <f t="shared" si="10"/>
        <v>0</v>
      </c>
      <c r="T90" s="444">
        <f t="shared" si="11"/>
        <v>0</v>
      </c>
      <c r="U90" s="189">
        <f t="shared" si="12"/>
        <v>0</v>
      </c>
      <c r="V90" s="160">
        <f t="shared" si="16"/>
        <v>0</v>
      </c>
      <c r="W90" s="161">
        <f t="shared" si="16"/>
        <v>0</v>
      </c>
      <c r="X90" s="161">
        <f t="shared" si="16"/>
        <v>0</v>
      </c>
      <c r="Y90" s="161">
        <f t="shared" si="16"/>
        <v>0</v>
      </c>
      <c r="Z90" s="22">
        <f t="shared" si="14"/>
        <v>0</v>
      </c>
      <c r="AA90" s="224">
        <f t="shared" si="15"/>
        <v>0</v>
      </c>
    </row>
    <row r="91" spans="1:27" s="3" customFormat="1" ht="15" customHeight="1">
      <c r="A91" s="415">
        <v>28</v>
      </c>
      <c r="B91" s="62" t="s">
        <v>11</v>
      </c>
      <c r="C91" s="63" t="s">
        <v>28</v>
      </c>
      <c r="D91" s="416">
        <v>573.1</v>
      </c>
      <c r="E91" s="320">
        <v>574</v>
      </c>
      <c r="F91" s="320">
        <v>577.5</v>
      </c>
      <c r="G91" s="417">
        <v>576</v>
      </c>
      <c r="H91" s="416">
        <v>573.1</v>
      </c>
      <c r="I91" s="320">
        <v>574</v>
      </c>
      <c r="J91" s="320">
        <v>577.5</v>
      </c>
      <c r="K91" s="417">
        <v>576</v>
      </c>
      <c r="L91" s="416">
        <v>573.1</v>
      </c>
      <c r="M91" s="320">
        <v>574</v>
      </c>
      <c r="N91" s="320">
        <v>577.5</v>
      </c>
      <c r="O91" s="417">
        <v>576</v>
      </c>
      <c r="P91" s="423">
        <f t="shared" si="10"/>
        <v>0</v>
      </c>
      <c r="Q91" s="424">
        <f t="shared" si="10"/>
        <v>0</v>
      </c>
      <c r="R91" s="424">
        <f t="shared" si="10"/>
        <v>0</v>
      </c>
      <c r="S91" s="424">
        <f t="shared" si="10"/>
        <v>0</v>
      </c>
      <c r="T91" s="424">
        <f t="shared" si="11"/>
        <v>0</v>
      </c>
      <c r="U91" s="179">
        <f t="shared" si="12"/>
        <v>0</v>
      </c>
      <c r="V91" s="83">
        <f t="shared" si="16"/>
        <v>0</v>
      </c>
      <c r="W91" s="84">
        <f t="shared" si="16"/>
        <v>0</v>
      </c>
      <c r="X91" s="84">
        <f t="shared" si="16"/>
        <v>0</v>
      </c>
      <c r="Y91" s="84">
        <f t="shared" si="16"/>
        <v>0</v>
      </c>
      <c r="Z91" s="28">
        <f t="shared" si="14"/>
        <v>0</v>
      </c>
      <c r="AA91" s="229">
        <f t="shared" si="15"/>
        <v>0</v>
      </c>
    </row>
    <row r="92" spans="1:27" s="3" customFormat="1" ht="15" customHeight="1">
      <c r="A92" s="338">
        <v>29</v>
      </c>
      <c r="B92" s="64" t="s">
        <v>11</v>
      </c>
      <c r="C92" s="65" t="s">
        <v>29</v>
      </c>
      <c r="D92" s="425">
        <v>576</v>
      </c>
      <c r="E92" s="343">
        <v>577.5</v>
      </c>
      <c r="F92" s="343">
        <v>581.3</v>
      </c>
      <c r="G92" s="426">
        <v>579.6</v>
      </c>
      <c r="H92" s="425">
        <v>576</v>
      </c>
      <c r="I92" s="343">
        <v>577.5</v>
      </c>
      <c r="J92" s="343">
        <v>581.3</v>
      </c>
      <c r="K92" s="426">
        <v>579.6</v>
      </c>
      <c r="L92" s="425">
        <v>576</v>
      </c>
      <c r="M92" s="343">
        <v>577.5</v>
      </c>
      <c r="N92" s="343">
        <v>581.3</v>
      </c>
      <c r="O92" s="426">
        <v>579.6</v>
      </c>
      <c r="P92" s="427">
        <f t="shared" si="10"/>
        <v>0</v>
      </c>
      <c r="Q92" s="428">
        <f t="shared" si="10"/>
        <v>0</v>
      </c>
      <c r="R92" s="428">
        <f t="shared" si="10"/>
        <v>0</v>
      </c>
      <c r="S92" s="428">
        <f t="shared" si="10"/>
        <v>0</v>
      </c>
      <c r="T92" s="428">
        <f t="shared" si="11"/>
        <v>0</v>
      </c>
      <c r="U92" s="181">
        <f t="shared" si="12"/>
        <v>0</v>
      </c>
      <c r="V92" s="127">
        <f t="shared" si="16"/>
        <v>0</v>
      </c>
      <c r="W92" s="128">
        <f t="shared" si="16"/>
        <v>0</v>
      </c>
      <c r="X92" s="128">
        <f t="shared" si="16"/>
        <v>0</v>
      </c>
      <c r="Y92" s="128">
        <f t="shared" si="16"/>
        <v>0</v>
      </c>
      <c r="Z92" s="23">
        <f t="shared" si="14"/>
        <v>0</v>
      </c>
      <c r="AA92" s="225">
        <f t="shared" si="15"/>
        <v>0</v>
      </c>
    </row>
    <row r="93" spans="1:27" s="3" customFormat="1" ht="15" customHeight="1">
      <c r="A93" s="338">
        <v>30</v>
      </c>
      <c r="B93" s="64" t="s">
        <v>11</v>
      </c>
      <c r="C93" s="65" t="s">
        <v>30</v>
      </c>
      <c r="D93" s="425">
        <v>579.6</v>
      </c>
      <c r="E93" s="343">
        <v>581.3</v>
      </c>
      <c r="F93" s="343">
        <v>582</v>
      </c>
      <c r="G93" s="426">
        <v>581.3</v>
      </c>
      <c r="H93" s="425">
        <v>579.6</v>
      </c>
      <c r="I93" s="343">
        <v>581.3</v>
      </c>
      <c r="J93" s="343">
        <v>582</v>
      </c>
      <c r="K93" s="426">
        <v>581.3</v>
      </c>
      <c r="L93" s="425">
        <v>579.6</v>
      </c>
      <c r="M93" s="343">
        <v>581.3</v>
      </c>
      <c r="N93" s="343">
        <v>582</v>
      </c>
      <c r="O93" s="426">
        <v>581.3</v>
      </c>
      <c r="P93" s="427">
        <f t="shared" si="10"/>
        <v>0</v>
      </c>
      <c r="Q93" s="428">
        <f t="shared" si="10"/>
        <v>0</v>
      </c>
      <c r="R93" s="428">
        <f t="shared" si="10"/>
        <v>0</v>
      </c>
      <c r="S93" s="428">
        <f t="shared" si="10"/>
        <v>0</v>
      </c>
      <c r="T93" s="428">
        <f t="shared" si="11"/>
        <v>0</v>
      </c>
      <c r="U93" s="181">
        <f t="shared" si="12"/>
        <v>0</v>
      </c>
      <c r="V93" s="127">
        <f t="shared" si="16"/>
        <v>0</v>
      </c>
      <c r="W93" s="128">
        <f t="shared" si="16"/>
        <v>0</v>
      </c>
      <c r="X93" s="128">
        <f t="shared" si="16"/>
        <v>0</v>
      </c>
      <c r="Y93" s="128">
        <f t="shared" si="16"/>
        <v>0</v>
      </c>
      <c r="Z93" s="23">
        <f t="shared" si="14"/>
        <v>0</v>
      </c>
      <c r="AA93" s="225">
        <f t="shared" si="15"/>
        <v>0</v>
      </c>
    </row>
    <row r="94" spans="1:27" s="3" customFormat="1" ht="15" customHeight="1">
      <c r="A94" s="338">
        <v>31</v>
      </c>
      <c r="B94" s="64" t="s">
        <v>11</v>
      </c>
      <c r="C94" s="65" t="s">
        <v>31</v>
      </c>
      <c r="D94" s="425">
        <v>581.3</v>
      </c>
      <c r="E94" s="343">
        <v>582</v>
      </c>
      <c r="F94" s="343">
        <v>582.2</v>
      </c>
      <c r="G94" s="426">
        <v>582.2</v>
      </c>
      <c r="H94" s="425">
        <v>581.3</v>
      </c>
      <c r="I94" s="343">
        <v>582</v>
      </c>
      <c r="J94" s="343">
        <v>582.2</v>
      </c>
      <c r="K94" s="426">
        <v>582.2</v>
      </c>
      <c r="L94" s="425">
        <v>581.3</v>
      </c>
      <c r="M94" s="343">
        <v>582</v>
      </c>
      <c r="N94" s="343">
        <v>582.2</v>
      </c>
      <c r="O94" s="426">
        <v>582.2</v>
      </c>
      <c r="P94" s="427">
        <f t="shared" si="10"/>
        <v>0</v>
      </c>
      <c r="Q94" s="428">
        <f t="shared" si="10"/>
        <v>0</v>
      </c>
      <c r="R94" s="428">
        <f t="shared" si="10"/>
        <v>0</v>
      </c>
      <c r="S94" s="428">
        <f t="shared" si="10"/>
        <v>0</v>
      </c>
      <c r="T94" s="428">
        <f t="shared" si="11"/>
        <v>0</v>
      </c>
      <c r="U94" s="181">
        <f t="shared" si="12"/>
        <v>0</v>
      </c>
      <c r="V94" s="127">
        <f t="shared" si="16"/>
        <v>0</v>
      </c>
      <c r="W94" s="128">
        <f t="shared" si="16"/>
        <v>0</v>
      </c>
      <c r="X94" s="128">
        <f t="shared" si="16"/>
        <v>0</v>
      </c>
      <c r="Y94" s="128">
        <f t="shared" si="16"/>
        <v>0</v>
      </c>
      <c r="Z94" s="23">
        <f t="shared" si="14"/>
        <v>0</v>
      </c>
      <c r="AA94" s="225">
        <f t="shared" si="15"/>
        <v>0</v>
      </c>
    </row>
    <row r="95" spans="1:27" s="3" customFormat="1" ht="15" customHeight="1">
      <c r="A95" s="338">
        <v>32</v>
      </c>
      <c r="B95" s="64" t="s">
        <v>11</v>
      </c>
      <c r="C95" s="65" t="s">
        <v>32</v>
      </c>
      <c r="D95" s="425">
        <v>582.2</v>
      </c>
      <c r="E95" s="343">
        <v>582.2</v>
      </c>
      <c r="F95" s="343">
        <v>582.5</v>
      </c>
      <c r="G95" s="426">
        <v>582.4</v>
      </c>
      <c r="H95" s="425">
        <v>582.2</v>
      </c>
      <c r="I95" s="343">
        <v>582.2</v>
      </c>
      <c r="J95" s="343">
        <v>582.5</v>
      </c>
      <c r="K95" s="426">
        <v>582.4</v>
      </c>
      <c r="L95" s="425">
        <v>582.2</v>
      </c>
      <c r="M95" s="343">
        <v>582.2</v>
      </c>
      <c r="N95" s="343">
        <v>582.5</v>
      </c>
      <c r="O95" s="426">
        <v>582.4</v>
      </c>
      <c r="P95" s="427">
        <f t="shared" si="10"/>
        <v>0</v>
      </c>
      <c r="Q95" s="428">
        <f t="shared" si="10"/>
        <v>0</v>
      </c>
      <c r="R95" s="428">
        <f t="shared" si="10"/>
        <v>0</v>
      </c>
      <c r="S95" s="428">
        <f t="shared" si="10"/>
        <v>0</v>
      </c>
      <c r="T95" s="428">
        <f t="shared" si="11"/>
        <v>0</v>
      </c>
      <c r="U95" s="181">
        <f t="shared" si="12"/>
        <v>0</v>
      </c>
      <c r="V95" s="127">
        <f t="shared" si="16"/>
        <v>0</v>
      </c>
      <c r="W95" s="128">
        <f t="shared" si="16"/>
        <v>0</v>
      </c>
      <c r="X95" s="128">
        <f t="shared" si="16"/>
        <v>0</v>
      </c>
      <c r="Y95" s="128">
        <f t="shared" si="16"/>
        <v>0</v>
      </c>
      <c r="Z95" s="23">
        <f t="shared" si="14"/>
        <v>0</v>
      </c>
      <c r="AA95" s="225">
        <f t="shared" si="15"/>
        <v>0</v>
      </c>
    </row>
    <row r="96" spans="1:27" s="3" customFormat="1" ht="15" customHeight="1">
      <c r="A96" s="338">
        <v>33</v>
      </c>
      <c r="B96" s="64" t="s">
        <v>11</v>
      </c>
      <c r="C96" s="65" t="s">
        <v>33</v>
      </c>
      <c r="D96" s="425">
        <v>582.4</v>
      </c>
      <c r="E96" s="343">
        <v>582.5</v>
      </c>
      <c r="F96" s="343">
        <v>582.8</v>
      </c>
      <c r="G96" s="426">
        <v>582.7</v>
      </c>
      <c r="H96" s="425">
        <v>582.4</v>
      </c>
      <c r="I96" s="343">
        <v>582.5</v>
      </c>
      <c r="J96" s="343">
        <v>582.8</v>
      </c>
      <c r="K96" s="426">
        <v>582.7</v>
      </c>
      <c r="L96" s="425">
        <v>582.4</v>
      </c>
      <c r="M96" s="343">
        <v>582.5</v>
      </c>
      <c r="N96" s="343">
        <v>582.8</v>
      </c>
      <c r="O96" s="426">
        <v>582.7</v>
      </c>
      <c r="P96" s="427">
        <f aca="true" t="shared" si="17" ref="P96:S127">D96-H96</f>
        <v>0</v>
      </c>
      <c r="Q96" s="428">
        <f t="shared" si="17"/>
        <v>0</v>
      </c>
      <c r="R96" s="428">
        <f t="shared" si="17"/>
        <v>0</v>
      </c>
      <c r="S96" s="428">
        <f t="shared" si="17"/>
        <v>0</v>
      </c>
      <c r="T96" s="428">
        <f t="shared" si="11"/>
        <v>0</v>
      </c>
      <c r="U96" s="181">
        <f t="shared" si="12"/>
        <v>0</v>
      </c>
      <c r="V96" s="127">
        <f aca="true" t="shared" si="18" ref="V96:Y119">L96-H96</f>
        <v>0</v>
      </c>
      <c r="W96" s="128">
        <f t="shared" si="18"/>
        <v>0</v>
      </c>
      <c r="X96" s="128">
        <f t="shared" si="18"/>
        <v>0</v>
      </c>
      <c r="Y96" s="128">
        <f t="shared" si="18"/>
        <v>0</v>
      </c>
      <c r="Z96" s="23">
        <f t="shared" si="14"/>
        <v>0</v>
      </c>
      <c r="AA96" s="225">
        <f t="shared" si="15"/>
        <v>0</v>
      </c>
    </row>
    <row r="97" spans="1:27" s="3" customFormat="1" ht="15" customHeight="1">
      <c r="A97" s="338">
        <v>34</v>
      </c>
      <c r="B97" s="64" t="s">
        <v>11</v>
      </c>
      <c r="C97" s="65" t="s">
        <v>34</v>
      </c>
      <c r="D97" s="425">
        <v>582.7</v>
      </c>
      <c r="E97" s="343">
        <v>582.8</v>
      </c>
      <c r="F97" s="343">
        <v>582.9</v>
      </c>
      <c r="G97" s="426">
        <v>582.9</v>
      </c>
      <c r="H97" s="425">
        <v>582.7</v>
      </c>
      <c r="I97" s="343">
        <v>582.8</v>
      </c>
      <c r="J97" s="343">
        <v>582.9</v>
      </c>
      <c r="K97" s="426">
        <v>582.9</v>
      </c>
      <c r="L97" s="425">
        <v>582.7</v>
      </c>
      <c r="M97" s="343">
        <v>582.8</v>
      </c>
      <c r="N97" s="343">
        <v>582.9</v>
      </c>
      <c r="O97" s="426">
        <v>582.9</v>
      </c>
      <c r="P97" s="427">
        <f t="shared" si="17"/>
        <v>0</v>
      </c>
      <c r="Q97" s="428">
        <f t="shared" si="17"/>
        <v>0</v>
      </c>
      <c r="R97" s="428">
        <f t="shared" si="17"/>
        <v>0</v>
      </c>
      <c r="S97" s="428">
        <f t="shared" si="17"/>
        <v>0</v>
      </c>
      <c r="T97" s="428">
        <f t="shared" si="11"/>
        <v>0</v>
      </c>
      <c r="U97" s="181">
        <f t="shared" si="12"/>
        <v>0</v>
      </c>
      <c r="V97" s="127">
        <f t="shared" si="18"/>
        <v>0</v>
      </c>
      <c r="W97" s="128">
        <f t="shared" si="18"/>
        <v>0</v>
      </c>
      <c r="X97" s="128">
        <f t="shared" si="18"/>
        <v>0</v>
      </c>
      <c r="Y97" s="128">
        <f t="shared" si="18"/>
        <v>0</v>
      </c>
      <c r="Z97" s="23">
        <f t="shared" si="14"/>
        <v>0</v>
      </c>
      <c r="AA97" s="225">
        <f t="shared" si="15"/>
        <v>0</v>
      </c>
    </row>
    <row r="98" spans="1:27" s="3" customFormat="1" ht="15" customHeight="1">
      <c r="A98" s="338">
        <v>35</v>
      </c>
      <c r="B98" s="64" t="s">
        <v>11</v>
      </c>
      <c r="C98" s="65" t="s">
        <v>35</v>
      </c>
      <c r="D98" s="425">
        <v>582.9</v>
      </c>
      <c r="E98" s="343">
        <v>582.9</v>
      </c>
      <c r="F98" s="343">
        <v>582.8</v>
      </c>
      <c r="G98" s="426">
        <v>581.9</v>
      </c>
      <c r="H98" s="425">
        <v>582.9</v>
      </c>
      <c r="I98" s="343">
        <v>582.9</v>
      </c>
      <c r="J98" s="343">
        <v>582.8</v>
      </c>
      <c r="K98" s="426">
        <v>581.9</v>
      </c>
      <c r="L98" s="425">
        <v>582.9</v>
      </c>
      <c r="M98" s="343">
        <v>582.9</v>
      </c>
      <c r="N98" s="343">
        <v>582.8</v>
      </c>
      <c r="O98" s="426">
        <v>581.9</v>
      </c>
      <c r="P98" s="427">
        <f t="shared" si="17"/>
        <v>0</v>
      </c>
      <c r="Q98" s="428">
        <f t="shared" si="17"/>
        <v>0</v>
      </c>
      <c r="R98" s="428">
        <f t="shared" si="17"/>
        <v>0</v>
      </c>
      <c r="S98" s="428">
        <f t="shared" si="17"/>
        <v>0</v>
      </c>
      <c r="T98" s="428">
        <f t="shared" si="11"/>
        <v>0</v>
      </c>
      <c r="U98" s="181">
        <f t="shared" si="12"/>
        <v>0</v>
      </c>
      <c r="V98" s="127">
        <f t="shared" si="18"/>
        <v>0</v>
      </c>
      <c r="W98" s="128">
        <f t="shared" si="18"/>
        <v>0</v>
      </c>
      <c r="X98" s="128">
        <f t="shared" si="18"/>
        <v>0</v>
      </c>
      <c r="Y98" s="128">
        <f t="shared" si="18"/>
        <v>0</v>
      </c>
      <c r="Z98" s="23">
        <f t="shared" si="14"/>
        <v>0</v>
      </c>
      <c r="AA98" s="225">
        <f t="shared" si="15"/>
        <v>0</v>
      </c>
    </row>
    <row r="99" spans="1:27" s="3" customFormat="1" ht="15" customHeight="1">
      <c r="A99" s="338">
        <v>36</v>
      </c>
      <c r="B99" s="64" t="s">
        <v>11</v>
      </c>
      <c r="C99" s="65" t="s">
        <v>36</v>
      </c>
      <c r="D99" s="425">
        <v>581.9</v>
      </c>
      <c r="E99" s="343">
        <v>582.8</v>
      </c>
      <c r="F99" s="343">
        <v>582.8</v>
      </c>
      <c r="G99" s="426">
        <v>582.8</v>
      </c>
      <c r="H99" s="425">
        <v>581.9</v>
      </c>
      <c r="I99" s="343">
        <v>582.8</v>
      </c>
      <c r="J99" s="343">
        <v>582.8</v>
      </c>
      <c r="K99" s="426">
        <v>582.8</v>
      </c>
      <c r="L99" s="425">
        <v>581.9</v>
      </c>
      <c r="M99" s="343">
        <v>582.8</v>
      </c>
      <c r="N99" s="343">
        <v>582.8</v>
      </c>
      <c r="O99" s="426">
        <v>582.8</v>
      </c>
      <c r="P99" s="427">
        <f t="shared" si="17"/>
        <v>0</v>
      </c>
      <c r="Q99" s="428">
        <f t="shared" si="17"/>
        <v>0</v>
      </c>
      <c r="R99" s="428">
        <f t="shared" si="17"/>
        <v>0</v>
      </c>
      <c r="S99" s="428">
        <f t="shared" si="17"/>
        <v>0</v>
      </c>
      <c r="T99" s="428">
        <f t="shared" si="11"/>
        <v>0</v>
      </c>
      <c r="U99" s="181">
        <f t="shared" si="12"/>
        <v>0</v>
      </c>
      <c r="V99" s="127">
        <f t="shared" si="18"/>
        <v>0</v>
      </c>
      <c r="W99" s="128">
        <f t="shared" si="18"/>
        <v>0</v>
      </c>
      <c r="X99" s="128">
        <f t="shared" si="18"/>
        <v>0</v>
      </c>
      <c r="Y99" s="128">
        <f t="shared" si="18"/>
        <v>0</v>
      </c>
      <c r="Z99" s="23">
        <f t="shared" si="14"/>
        <v>0</v>
      </c>
      <c r="AA99" s="225">
        <f t="shared" si="15"/>
        <v>0</v>
      </c>
    </row>
    <row r="100" spans="1:27" s="3" customFormat="1" ht="15" customHeight="1" thickBot="1">
      <c r="A100" s="429">
        <v>37</v>
      </c>
      <c r="B100" s="66" t="s">
        <v>11</v>
      </c>
      <c r="C100" s="67" t="s">
        <v>37</v>
      </c>
      <c r="D100" s="430">
        <v>582.8</v>
      </c>
      <c r="E100" s="349">
        <v>582.8</v>
      </c>
      <c r="F100" s="349">
        <v>583.1</v>
      </c>
      <c r="G100" s="431">
        <v>583.1</v>
      </c>
      <c r="H100" s="430">
        <v>582.8</v>
      </c>
      <c r="I100" s="349">
        <v>582.8</v>
      </c>
      <c r="J100" s="349">
        <v>583.1</v>
      </c>
      <c r="K100" s="431">
        <v>583.1</v>
      </c>
      <c r="L100" s="430">
        <v>582.8</v>
      </c>
      <c r="M100" s="349">
        <v>582.8</v>
      </c>
      <c r="N100" s="349">
        <v>583.1</v>
      </c>
      <c r="O100" s="431">
        <v>583.1</v>
      </c>
      <c r="P100" s="435">
        <f t="shared" si="17"/>
        <v>0</v>
      </c>
      <c r="Q100" s="436">
        <f t="shared" si="17"/>
        <v>0</v>
      </c>
      <c r="R100" s="436">
        <f t="shared" si="17"/>
        <v>0</v>
      </c>
      <c r="S100" s="436">
        <f t="shared" si="17"/>
        <v>0</v>
      </c>
      <c r="T100" s="436">
        <f t="shared" si="11"/>
        <v>0</v>
      </c>
      <c r="U100" s="187">
        <f t="shared" si="12"/>
        <v>0</v>
      </c>
      <c r="V100" s="95">
        <f t="shared" si="18"/>
        <v>0</v>
      </c>
      <c r="W100" s="96">
        <f t="shared" si="18"/>
        <v>0</v>
      </c>
      <c r="X100" s="96">
        <f t="shared" si="18"/>
        <v>0</v>
      </c>
      <c r="Y100" s="96">
        <f t="shared" si="18"/>
        <v>0</v>
      </c>
      <c r="Z100" s="20">
        <f t="shared" si="14"/>
        <v>0</v>
      </c>
      <c r="AA100" s="222">
        <f t="shared" si="15"/>
        <v>0</v>
      </c>
    </row>
    <row r="101" spans="1:27" s="3" customFormat="1" ht="15" customHeight="1">
      <c r="A101" s="398">
        <v>38</v>
      </c>
      <c r="B101" s="68" t="s">
        <v>12</v>
      </c>
      <c r="C101" s="69" t="s">
        <v>28</v>
      </c>
      <c r="D101" s="392">
        <v>574</v>
      </c>
      <c r="E101" s="329">
        <v>575.2</v>
      </c>
      <c r="F101" s="329">
        <v>579</v>
      </c>
      <c r="G101" s="393">
        <v>577.5</v>
      </c>
      <c r="H101" s="392">
        <v>574</v>
      </c>
      <c r="I101" s="329">
        <v>575.2</v>
      </c>
      <c r="J101" s="329">
        <v>579</v>
      </c>
      <c r="K101" s="393">
        <v>577.5</v>
      </c>
      <c r="L101" s="392">
        <v>574</v>
      </c>
      <c r="M101" s="329">
        <v>575.2</v>
      </c>
      <c r="N101" s="329">
        <v>579</v>
      </c>
      <c r="O101" s="393">
        <v>577.5</v>
      </c>
      <c r="P101" s="439">
        <f t="shared" si="17"/>
        <v>0</v>
      </c>
      <c r="Q101" s="440">
        <f t="shared" si="17"/>
        <v>0</v>
      </c>
      <c r="R101" s="440">
        <f t="shared" si="17"/>
        <v>0</v>
      </c>
      <c r="S101" s="440">
        <f t="shared" si="17"/>
        <v>0</v>
      </c>
      <c r="T101" s="440">
        <f t="shared" si="11"/>
        <v>0</v>
      </c>
      <c r="U101" s="188">
        <f t="shared" si="12"/>
        <v>0</v>
      </c>
      <c r="V101" s="103">
        <f t="shared" si="18"/>
        <v>0</v>
      </c>
      <c r="W101" s="104">
        <f t="shared" si="18"/>
        <v>0</v>
      </c>
      <c r="X101" s="104">
        <f t="shared" si="18"/>
        <v>0</v>
      </c>
      <c r="Y101" s="104">
        <f t="shared" si="18"/>
        <v>0</v>
      </c>
      <c r="Z101" s="21">
        <f t="shared" si="14"/>
        <v>0</v>
      </c>
      <c r="AA101" s="223">
        <f t="shared" si="15"/>
        <v>0</v>
      </c>
    </row>
    <row r="102" spans="1:27" s="3" customFormat="1" ht="15" customHeight="1">
      <c r="A102" s="406">
        <v>39</v>
      </c>
      <c r="B102" s="41" t="s">
        <v>12</v>
      </c>
      <c r="C102" s="60" t="s">
        <v>29</v>
      </c>
      <c r="D102" s="399">
        <v>577.5</v>
      </c>
      <c r="E102" s="354">
        <v>579</v>
      </c>
      <c r="F102" s="354">
        <v>581.7</v>
      </c>
      <c r="G102" s="400">
        <v>581.3</v>
      </c>
      <c r="H102" s="399">
        <v>577.5</v>
      </c>
      <c r="I102" s="354">
        <v>579</v>
      </c>
      <c r="J102" s="354">
        <v>581.7</v>
      </c>
      <c r="K102" s="400">
        <v>581.3</v>
      </c>
      <c r="L102" s="399">
        <v>577.5</v>
      </c>
      <c r="M102" s="354">
        <v>579</v>
      </c>
      <c r="N102" s="354">
        <v>581.7</v>
      </c>
      <c r="O102" s="400">
        <v>581.3</v>
      </c>
      <c r="P102" s="404">
        <f t="shared" si="17"/>
        <v>0</v>
      </c>
      <c r="Q102" s="405">
        <f t="shared" si="17"/>
        <v>0</v>
      </c>
      <c r="R102" s="405">
        <f t="shared" si="17"/>
        <v>0</v>
      </c>
      <c r="S102" s="405">
        <f t="shared" si="17"/>
        <v>0</v>
      </c>
      <c r="T102" s="405">
        <f t="shared" si="11"/>
        <v>0</v>
      </c>
      <c r="U102" s="174">
        <f t="shared" si="12"/>
        <v>0</v>
      </c>
      <c r="V102" s="141">
        <f t="shared" si="18"/>
        <v>0</v>
      </c>
      <c r="W102" s="142">
        <f t="shared" si="18"/>
        <v>0</v>
      </c>
      <c r="X102" s="142">
        <f t="shared" si="18"/>
        <v>0</v>
      </c>
      <c r="Y102" s="142">
        <f t="shared" si="18"/>
        <v>0</v>
      </c>
      <c r="Z102" s="25">
        <f t="shared" si="14"/>
        <v>0</v>
      </c>
      <c r="AA102" s="227">
        <f t="shared" si="15"/>
        <v>0</v>
      </c>
    </row>
    <row r="103" spans="1:27" s="3" customFormat="1" ht="15" customHeight="1">
      <c r="A103" s="406">
        <v>40</v>
      </c>
      <c r="B103" s="41" t="s">
        <v>12</v>
      </c>
      <c r="C103" s="60" t="s">
        <v>30</v>
      </c>
      <c r="D103" s="399">
        <v>581.3</v>
      </c>
      <c r="E103" s="354">
        <v>581.7</v>
      </c>
      <c r="F103" s="354">
        <v>582</v>
      </c>
      <c r="G103" s="400">
        <v>582</v>
      </c>
      <c r="H103" s="399">
        <v>581.3</v>
      </c>
      <c r="I103" s="354">
        <v>581.7</v>
      </c>
      <c r="J103" s="354">
        <v>582</v>
      </c>
      <c r="K103" s="400">
        <v>582</v>
      </c>
      <c r="L103" s="399">
        <v>581.3</v>
      </c>
      <c r="M103" s="354">
        <v>581.7</v>
      </c>
      <c r="N103" s="354">
        <v>582</v>
      </c>
      <c r="O103" s="400">
        <v>582</v>
      </c>
      <c r="P103" s="404">
        <f>D103-H103</f>
        <v>0</v>
      </c>
      <c r="Q103" s="405">
        <f t="shared" si="17"/>
        <v>0</v>
      </c>
      <c r="R103" s="405">
        <f t="shared" si="17"/>
        <v>0</v>
      </c>
      <c r="S103" s="405">
        <f t="shared" si="17"/>
        <v>0</v>
      </c>
      <c r="T103" s="405">
        <f t="shared" si="11"/>
        <v>0</v>
      </c>
      <c r="U103" s="174">
        <f t="shared" si="12"/>
        <v>0</v>
      </c>
      <c r="V103" s="141">
        <f t="shared" si="18"/>
        <v>0</v>
      </c>
      <c r="W103" s="142">
        <f t="shared" si="18"/>
        <v>0</v>
      </c>
      <c r="X103" s="142">
        <f t="shared" si="18"/>
        <v>0</v>
      </c>
      <c r="Y103" s="142">
        <f t="shared" si="18"/>
        <v>0</v>
      </c>
      <c r="Z103" s="25">
        <f t="shared" si="14"/>
        <v>0</v>
      </c>
      <c r="AA103" s="227">
        <f t="shared" si="15"/>
        <v>0</v>
      </c>
    </row>
    <row r="104" spans="1:27" s="3" customFormat="1" ht="15" customHeight="1">
      <c r="A104" s="406">
        <v>41</v>
      </c>
      <c r="B104" s="41" t="s">
        <v>12</v>
      </c>
      <c r="C104" s="60" t="s">
        <v>31</v>
      </c>
      <c r="D104" s="399">
        <v>582</v>
      </c>
      <c r="E104" s="354">
        <v>582</v>
      </c>
      <c r="F104" s="354">
        <v>582.3</v>
      </c>
      <c r="G104" s="400">
        <v>582.2</v>
      </c>
      <c r="H104" s="399">
        <v>582</v>
      </c>
      <c r="I104" s="354">
        <v>582</v>
      </c>
      <c r="J104" s="354">
        <v>582.3</v>
      </c>
      <c r="K104" s="400">
        <v>582.2</v>
      </c>
      <c r="L104" s="399">
        <v>582</v>
      </c>
      <c r="M104" s="354">
        <v>582</v>
      </c>
      <c r="N104" s="354">
        <v>582.3</v>
      </c>
      <c r="O104" s="400">
        <v>582.2</v>
      </c>
      <c r="P104" s="404">
        <f t="shared" si="17"/>
        <v>0</v>
      </c>
      <c r="Q104" s="405">
        <f t="shared" si="17"/>
        <v>0</v>
      </c>
      <c r="R104" s="405">
        <f t="shared" si="17"/>
        <v>0</v>
      </c>
      <c r="S104" s="405">
        <f t="shared" si="17"/>
        <v>0</v>
      </c>
      <c r="T104" s="405">
        <f t="shared" si="11"/>
        <v>0</v>
      </c>
      <c r="U104" s="174">
        <f t="shared" si="12"/>
        <v>0</v>
      </c>
      <c r="V104" s="141">
        <f t="shared" si="18"/>
        <v>0</v>
      </c>
      <c r="W104" s="142">
        <f t="shared" si="18"/>
        <v>0</v>
      </c>
      <c r="X104" s="142">
        <f t="shared" si="18"/>
        <v>0</v>
      </c>
      <c r="Y104" s="142">
        <f t="shared" si="18"/>
        <v>0</v>
      </c>
      <c r="Z104" s="25">
        <f t="shared" si="14"/>
        <v>0</v>
      </c>
      <c r="AA104" s="227">
        <f t="shared" si="15"/>
        <v>0</v>
      </c>
    </row>
    <row r="105" spans="1:27" s="3" customFormat="1" ht="15" customHeight="1">
      <c r="A105" s="406">
        <v>42</v>
      </c>
      <c r="B105" s="41" t="s">
        <v>12</v>
      </c>
      <c r="C105" s="60" t="s">
        <v>32</v>
      </c>
      <c r="D105" s="399">
        <v>582.2</v>
      </c>
      <c r="E105" s="354">
        <v>582.3</v>
      </c>
      <c r="F105" s="354">
        <v>582.6</v>
      </c>
      <c r="G105" s="400">
        <v>582.5</v>
      </c>
      <c r="H105" s="399">
        <v>582.2</v>
      </c>
      <c r="I105" s="354">
        <v>582.3</v>
      </c>
      <c r="J105" s="354">
        <v>582.6</v>
      </c>
      <c r="K105" s="400">
        <v>582.5</v>
      </c>
      <c r="L105" s="399">
        <v>582.2</v>
      </c>
      <c r="M105" s="354">
        <v>582.3</v>
      </c>
      <c r="N105" s="354">
        <v>582.6</v>
      </c>
      <c r="O105" s="400">
        <v>582.5</v>
      </c>
      <c r="P105" s="404">
        <f t="shared" si="17"/>
        <v>0</v>
      </c>
      <c r="Q105" s="405">
        <f t="shared" si="17"/>
        <v>0</v>
      </c>
      <c r="R105" s="405">
        <f t="shared" si="17"/>
        <v>0</v>
      </c>
      <c r="S105" s="405">
        <f t="shared" si="17"/>
        <v>0</v>
      </c>
      <c r="T105" s="405">
        <f t="shared" si="11"/>
        <v>0</v>
      </c>
      <c r="U105" s="174">
        <f t="shared" si="12"/>
        <v>0</v>
      </c>
      <c r="V105" s="141">
        <f t="shared" si="18"/>
        <v>0</v>
      </c>
      <c r="W105" s="142">
        <f t="shared" si="18"/>
        <v>0</v>
      </c>
      <c r="X105" s="142">
        <f t="shared" si="18"/>
        <v>0</v>
      </c>
      <c r="Y105" s="142">
        <f t="shared" si="18"/>
        <v>0</v>
      </c>
      <c r="Z105" s="25">
        <f t="shared" si="14"/>
        <v>0</v>
      </c>
      <c r="AA105" s="227">
        <f t="shared" si="15"/>
        <v>0</v>
      </c>
    </row>
    <row r="106" spans="1:27" s="3" customFormat="1" ht="15" customHeight="1">
      <c r="A106" s="406">
        <v>43</v>
      </c>
      <c r="B106" s="41" t="s">
        <v>12</v>
      </c>
      <c r="C106" s="60" t="s">
        <v>33</v>
      </c>
      <c r="D106" s="399">
        <v>582.5</v>
      </c>
      <c r="E106" s="354">
        <v>582.6</v>
      </c>
      <c r="F106" s="354">
        <v>582.8</v>
      </c>
      <c r="G106" s="400">
        <v>582.8</v>
      </c>
      <c r="H106" s="399">
        <v>582.5</v>
      </c>
      <c r="I106" s="354">
        <v>582.6</v>
      </c>
      <c r="J106" s="354">
        <v>582.8</v>
      </c>
      <c r="K106" s="400">
        <v>582.8</v>
      </c>
      <c r="L106" s="399">
        <v>582.5</v>
      </c>
      <c r="M106" s="354">
        <v>582.6</v>
      </c>
      <c r="N106" s="354">
        <v>582.8</v>
      </c>
      <c r="O106" s="400">
        <v>582.8</v>
      </c>
      <c r="P106" s="404">
        <f t="shared" si="17"/>
        <v>0</v>
      </c>
      <c r="Q106" s="405">
        <f t="shared" si="17"/>
        <v>0</v>
      </c>
      <c r="R106" s="405">
        <f t="shared" si="17"/>
        <v>0</v>
      </c>
      <c r="S106" s="405">
        <f t="shared" si="17"/>
        <v>0</v>
      </c>
      <c r="T106" s="405">
        <f t="shared" si="11"/>
        <v>0</v>
      </c>
      <c r="U106" s="174">
        <f t="shared" si="12"/>
        <v>0</v>
      </c>
      <c r="V106" s="141">
        <f t="shared" si="18"/>
        <v>0</v>
      </c>
      <c r="W106" s="142">
        <f t="shared" si="18"/>
        <v>0</v>
      </c>
      <c r="X106" s="142">
        <f t="shared" si="18"/>
        <v>0</v>
      </c>
      <c r="Y106" s="142">
        <f t="shared" si="18"/>
        <v>0</v>
      </c>
      <c r="Z106" s="25">
        <f t="shared" si="14"/>
        <v>0</v>
      </c>
      <c r="AA106" s="227">
        <f t="shared" si="15"/>
        <v>0</v>
      </c>
    </row>
    <row r="107" spans="1:27" s="3" customFormat="1" ht="15" customHeight="1">
      <c r="A107" s="406">
        <v>44</v>
      </c>
      <c r="B107" s="41" t="s">
        <v>12</v>
      </c>
      <c r="C107" s="60" t="s">
        <v>34</v>
      </c>
      <c r="D107" s="399">
        <v>582.8</v>
      </c>
      <c r="E107" s="354">
        <v>582.8</v>
      </c>
      <c r="F107" s="354">
        <v>583</v>
      </c>
      <c r="G107" s="400">
        <v>582.9</v>
      </c>
      <c r="H107" s="399">
        <v>582.8</v>
      </c>
      <c r="I107" s="354">
        <v>582.8</v>
      </c>
      <c r="J107" s="354">
        <v>583</v>
      </c>
      <c r="K107" s="400">
        <v>582.9</v>
      </c>
      <c r="L107" s="399">
        <v>582.8</v>
      </c>
      <c r="M107" s="354">
        <v>582.8</v>
      </c>
      <c r="N107" s="354">
        <v>583</v>
      </c>
      <c r="O107" s="400">
        <v>582.9</v>
      </c>
      <c r="P107" s="404">
        <f t="shared" si="17"/>
        <v>0</v>
      </c>
      <c r="Q107" s="405">
        <f t="shared" si="17"/>
        <v>0</v>
      </c>
      <c r="R107" s="405">
        <f t="shared" si="17"/>
        <v>0</v>
      </c>
      <c r="S107" s="405">
        <f t="shared" si="17"/>
        <v>0</v>
      </c>
      <c r="T107" s="405">
        <f t="shared" si="11"/>
        <v>0</v>
      </c>
      <c r="U107" s="174">
        <f t="shared" si="12"/>
        <v>0</v>
      </c>
      <c r="V107" s="141">
        <f t="shared" si="18"/>
        <v>0</v>
      </c>
      <c r="W107" s="142">
        <f t="shared" si="18"/>
        <v>0</v>
      </c>
      <c r="X107" s="142">
        <f t="shared" si="18"/>
        <v>0</v>
      </c>
      <c r="Y107" s="142">
        <f t="shared" si="18"/>
        <v>0</v>
      </c>
      <c r="Z107" s="25">
        <f t="shared" si="14"/>
        <v>0</v>
      </c>
      <c r="AA107" s="227">
        <f t="shared" si="15"/>
        <v>0</v>
      </c>
    </row>
    <row r="108" spans="1:27" s="3" customFormat="1" ht="15" customHeight="1">
      <c r="A108" s="406">
        <v>45</v>
      </c>
      <c r="B108" s="41" t="s">
        <v>12</v>
      </c>
      <c r="C108" s="60" t="s">
        <v>35</v>
      </c>
      <c r="D108" s="399">
        <v>582.9</v>
      </c>
      <c r="E108" s="354">
        <v>583</v>
      </c>
      <c r="F108" s="354">
        <v>583.4</v>
      </c>
      <c r="G108" s="400">
        <v>582.8</v>
      </c>
      <c r="H108" s="399">
        <v>582.9</v>
      </c>
      <c r="I108" s="354">
        <v>583</v>
      </c>
      <c r="J108" s="354">
        <v>583.4</v>
      </c>
      <c r="K108" s="400">
        <v>582.8</v>
      </c>
      <c r="L108" s="399">
        <v>582.9</v>
      </c>
      <c r="M108" s="354">
        <v>583</v>
      </c>
      <c r="N108" s="354">
        <v>583.4</v>
      </c>
      <c r="O108" s="400">
        <v>582.8</v>
      </c>
      <c r="P108" s="404">
        <f t="shared" si="17"/>
        <v>0</v>
      </c>
      <c r="Q108" s="405">
        <f t="shared" si="17"/>
        <v>0</v>
      </c>
      <c r="R108" s="405">
        <f t="shared" si="17"/>
        <v>0</v>
      </c>
      <c r="S108" s="405">
        <f t="shared" si="17"/>
        <v>0</v>
      </c>
      <c r="T108" s="405">
        <f t="shared" si="11"/>
        <v>0</v>
      </c>
      <c r="U108" s="174">
        <f t="shared" si="12"/>
        <v>0</v>
      </c>
      <c r="V108" s="141">
        <f t="shared" si="18"/>
        <v>0</v>
      </c>
      <c r="W108" s="142">
        <f t="shared" si="18"/>
        <v>0</v>
      </c>
      <c r="X108" s="142">
        <f t="shared" si="18"/>
        <v>0</v>
      </c>
      <c r="Y108" s="142">
        <f t="shared" si="18"/>
        <v>0</v>
      </c>
      <c r="Z108" s="25">
        <f t="shared" si="14"/>
        <v>0</v>
      </c>
      <c r="AA108" s="227">
        <f t="shared" si="15"/>
        <v>0</v>
      </c>
    </row>
    <row r="109" spans="1:27" s="3" customFormat="1" ht="15" customHeight="1">
      <c r="A109" s="406">
        <v>46</v>
      </c>
      <c r="B109" s="41" t="s">
        <v>12</v>
      </c>
      <c r="C109" s="60" t="s">
        <v>36</v>
      </c>
      <c r="D109" s="399">
        <v>582.8</v>
      </c>
      <c r="E109" s="354">
        <v>583.4</v>
      </c>
      <c r="F109" s="354">
        <v>583.3</v>
      </c>
      <c r="G109" s="400">
        <v>582.8</v>
      </c>
      <c r="H109" s="399">
        <v>582.8</v>
      </c>
      <c r="I109" s="354">
        <v>583.4</v>
      </c>
      <c r="J109" s="354">
        <v>583.3</v>
      </c>
      <c r="K109" s="400">
        <v>582.8</v>
      </c>
      <c r="L109" s="399">
        <v>582.8</v>
      </c>
      <c r="M109" s="354">
        <v>583.4</v>
      </c>
      <c r="N109" s="354">
        <v>583.3</v>
      </c>
      <c r="O109" s="400">
        <v>582.8</v>
      </c>
      <c r="P109" s="404">
        <f t="shared" si="17"/>
        <v>0</v>
      </c>
      <c r="Q109" s="405">
        <f t="shared" si="17"/>
        <v>0</v>
      </c>
      <c r="R109" s="405">
        <f t="shared" si="17"/>
        <v>0</v>
      </c>
      <c r="S109" s="405">
        <f t="shared" si="17"/>
        <v>0</v>
      </c>
      <c r="T109" s="405">
        <f t="shared" si="11"/>
        <v>0</v>
      </c>
      <c r="U109" s="174">
        <f t="shared" si="12"/>
        <v>0</v>
      </c>
      <c r="V109" s="141">
        <f t="shared" si="18"/>
        <v>0</v>
      </c>
      <c r="W109" s="142">
        <f t="shared" si="18"/>
        <v>0</v>
      </c>
      <c r="X109" s="142">
        <f t="shared" si="18"/>
        <v>0</v>
      </c>
      <c r="Y109" s="142">
        <f t="shared" si="18"/>
        <v>0</v>
      </c>
      <c r="Z109" s="25">
        <f t="shared" si="14"/>
        <v>0</v>
      </c>
      <c r="AA109" s="227">
        <f t="shared" si="15"/>
        <v>0</v>
      </c>
    </row>
    <row r="110" spans="1:27" s="3" customFormat="1" ht="15" customHeight="1" thickBot="1">
      <c r="A110" s="407">
        <v>47</v>
      </c>
      <c r="B110" s="43" t="s">
        <v>12</v>
      </c>
      <c r="C110" s="70" t="s">
        <v>37</v>
      </c>
      <c r="D110" s="441">
        <v>582.8</v>
      </c>
      <c r="E110" s="357">
        <v>583.3</v>
      </c>
      <c r="F110" s="357">
        <v>584.3</v>
      </c>
      <c r="G110" s="442">
        <v>583.1</v>
      </c>
      <c r="H110" s="441">
        <v>582.8</v>
      </c>
      <c r="I110" s="357">
        <v>583.3</v>
      </c>
      <c r="J110" s="357">
        <v>584.3</v>
      </c>
      <c r="K110" s="442">
        <v>583.1</v>
      </c>
      <c r="L110" s="441">
        <v>582.8</v>
      </c>
      <c r="M110" s="357">
        <v>583.3</v>
      </c>
      <c r="N110" s="357">
        <v>584.3</v>
      </c>
      <c r="O110" s="442">
        <v>583.1</v>
      </c>
      <c r="P110" s="443">
        <f t="shared" si="17"/>
        <v>0</v>
      </c>
      <c r="Q110" s="444">
        <f t="shared" si="17"/>
        <v>0</v>
      </c>
      <c r="R110" s="444">
        <f t="shared" si="17"/>
        <v>0</v>
      </c>
      <c r="S110" s="444">
        <f t="shared" si="17"/>
        <v>0</v>
      </c>
      <c r="T110" s="444">
        <f t="shared" si="11"/>
        <v>0</v>
      </c>
      <c r="U110" s="189">
        <f t="shared" si="12"/>
        <v>0</v>
      </c>
      <c r="V110" s="141">
        <f t="shared" si="18"/>
        <v>0</v>
      </c>
      <c r="W110" s="142">
        <f t="shared" si="18"/>
        <v>0</v>
      </c>
      <c r="X110" s="142">
        <f t="shared" si="18"/>
        <v>0</v>
      </c>
      <c r="Y110" s="142">
        <f t="shared" si="18"/>
        <v>0</v>
      </c>
      <c r="Z110" s="22">
        <f t="shared" si="14"/>
        <v>0</v>
      </c>
      <c r="AA110" s="224">
        <f t="shared" si="15"/>
        <v>0</v>
      </c>
    </row>
    <row r="111" spans="1:27" s="3" customFormat="1" ht="15" customHeight="1">
      <c r="A111" s="415">
        <v>48</v>
      </c>
      <c r="B111" s="195" t="s">
        <v>13</v>
      </c>
      <c r="C111" s="196" t="s">
        <v>28</v>
      </c>
      <c r="D111" s="453">
        <v>575.2</v>
      </c>
      <c r="E111" s="454">
        <v>576.3</v>
      </c>
      <c r="F111" s="454">
        <v>579.4</v>
      </c>
      <c r="G111" s="455">
        <v>579</v>
      </c>
      <c r="H111" s="453">
        <v>575.2</v>
      </c>
      <c r="I111" s="454">
        <v>576.3</v>
      </c>
      <c r="J111" s="454">
        <v>579.4</v>
      </c>
      <c r="K111" s="455">
        <v>579</v>
      </c>
      <c r="L111" s="453">
        <v>575.2</v>
      </c>
      <c r="M111" s="454">
        <v>576.3</v>
      </c>
      <c r="N111" s="454">
        <v>579.4</v>
      </c>
      <c r="O111" s="455">
        <v>579</v>
      </c>
      <c r="P111" s="423">
        <f t="shared" si="17"/>
        <v>0</v>
      </c>
      <c r="Q111" s="424">
        <f t="shared" si="17"/>
        <v>0</v>
      </c>
      <c r="R111" s="424">
        <f t="shared" si="17"/>
        <v>0</v>
      </c>
      <c r="S111" s="424">
        <f t="shared" si="17"/>
        <v>0</v>
      </c>
      <c r="T111" s="424">
        <f t="shared" si="11"/>
        <v>0</v>
      </c>
      <c r="U111" s="179">
        <f t="shared" si="12"/>
        <v>0</v>
      </c>
      <c r="V111" s="83">
        <f t="shared" si="18"/>
        <v>0</v>
      </c>
      <c r="W111" s="84">
        <f t="shared" si="18"/>
        <v>0</v>
      </c>
      <c r="X111" s="84">
        <f t="shared" si="18"/>
        <v>0</v>
      </c>
      <c r="Y111" s="84">
        <f t="shared" si="18"/>
        <v>0</v>
      </c>
      <c r="Z111" s="28">
        <f t="shared" si="14"/>
        <v>0</v>
      </c>
      <c r="AA111" s="229">
        <f t="shared" si="15"/>
        <v>0</v>
      </c>
    </row>
    <row r="112" spans="1:27" s="3" customFormat="1" ht="15" customHeight="1">
      <c r="A112" s="338">
        <v>49</v>
      </c>
      <c r="B112" s="64" t="s">
        <v>13</v>
      </c>
      <c r="C112" s="65" t="s">
        <v>29</v>
      </c>
      <c r="D112" s="425">
        <v>579</v>
      </c>
      <c r="E112" s="343">
        <v>579.4</v>
      </c>
      <c r="F112" s="343">
        <v>581.7</v>
      </c>
      <c r="G112" s="426">
        <v>581.7</v>
      </c>
      <c r="H112" s="425">
        <v>579</v>
      </c>
      <c r="I112" s="343">
        <v>579.4</v>
      </c>
      <c r="J112" s="343">
        <v>581.7</v>
      </c>
      <c r="K112" s="426">
        <v>581.7</v>
      </c>
      <c r="L112" s="425">
        <v>579</v>
      </c>
      <c r="M112" s="343">
        <v>579.4</v>
      </c>
      <c r="N112" s="343">
        <v>581.7</v>
      </c>
      <c r="O112" s="426">
        <v>581.7</v>
      </c>
      <c r="P112" s="427">
        <f t="shared" si="17"/>
        <v>0</v>
      </c>
      <c r="Q112" s="428">
        <f t="shared" si="17"/>
        <v>0</v>
      </c>
      <c r="R112" s="428">
        <f t="shared" si="17"/>
        <v>0</v>
      </c>
      <c r="S112" s="428">
        <f t="shared" si="17"/>
        <v>0</v>
      </c>
      <c r="T112" s="428">
        <f t="shared" si="11"/>
        <v>0</v>
      </c>
      <c r="U112" s="181">
        <f t="shared" si="12"/>
        <v>0</v>
      </c>
      <c r="V112" s="127">
        <f t="shared" si="18"/>
        <v>0</v>
      </c>
      <c r="W112" s="128">
        <f t="shared" si="18"/>
        <v>0</v>
      </c>
      <c r="X112" s="128">
        <f t="shared" si="18"/>
        <v>0</v>
      </c>
      <c r="Y112" s="128">
        <f t="shared" si="18"/>
        <v>0</v>
      </c>
      <c r="Z112" s="23">
        <f t="shared" si="14"/>
        <v>0</v>
      </c>
      <c r="AA112" s="225">
        <f t="shared" si="15"/>
        <v>0</v>
      </c>
    </row>
    <row r="113" spans="1:27" s="3" customFormat="1" ht="15" customHeight="1">
      <c r="A113" s="338">
        <v>50</v>
      </c>
      <c r="B113" s="64" t="s">
        <v>13</v>
      </c>
      <c r="C113" s="65" t="s">
        <v>30</v>
      </c>
      <c r="D113" s="425">
        <v>581.7</v>
      </c>
      <c r="E113" s="343">
        <v>581.7</v>
      </c>
      <c r="F113" s="343">
        <v>581.9</v>
      </c>
      <c r="G113" s="426">
        <v>582</v>
      </c>
      <c r="H113" s="425">
        <v>581.7</v>
      </c>
      <c r="I113" s="343">
        <v>581.7</v>
      </c>
      <c r="J113" s="343">
        <v>581.9</v>
      </c>
      <c r="K113" s="426">
        <v>582</v>
      </c>
      <c r="L113" s="425">
        <v>581.7</v>
      </c>
      <c r="M113" s="343">
        <v>581.7</v>
      </c>
      <c r="N113" s="343">
        <v>581.9</v>
      </c>
      <c r="O113" s="426">
        <v>582</v>
      </c>
      <c r="P113" s="427">
        <f t="shared" si="17"/>
        <v>0</v>
      </c>
      <c r="Q113" s="428">
        <f t="shared" si="17"/>
        <v>0</v>
      </c>
      <c r="R113" s="428">
        <f t="shared" si="17"/>
        <v>0</v>
      </c>
      <c r="S113" s="428">
        <f t="shared" si="17"/>
        <v>0</v>
      </c>
      <c r="T113" s="428">
        <f t="shared" si="11"/>
        <v>0</v>
      </c>
      <c r="U113" s="181">
        <f t="shared" si="12"/>
        <v>0</v>
      </c>
      <c r="V113" s="127">
        <f t="shared" si="18"/>
        <v>0</v>
      </c>
      <c r="W113" s="128">
        <f t="shared" si="18"/>
        <v>0</v>
      </c>
      <c r="X113" s="128">
        <f t="shared" si="18"/>
        <v>0</v>
      </c>
      <c r="Y113" s="128">
        <f t="shared" si="18"/>
        <v>0</v>
      </c>
      <c r="Z113" s="23">
        <f t="shared" si="14"/>
        <v>0</v>
      </c>
      <c r="AA113" s="225">
        <f t="shared" si="15"/>
        <v>0</v>
      </c>
    </row>
    <row r="114" spans="1:27" s="3" customFormat="1" ht="15" customHeight="1">
      <c r="A114" s="338">
        <v>51</v>
      </c>
      <c r="B114" s="64" t="s">
        <v>13</v>
      </c>
      <c r="C114" s="65" t="s">
        <v>31</v>
      </c>
      <c r="D114" s="425">
        <v>582</v>
      </c>
      <c r="E114" s="343">
        <v>581.9</v>
      </c>
      <c r="F114" s="343">
        <v>582.2</v>
      </c>
      <c r="G114" s="426">
        <v>582.3</v>
      </c>
      <c r="H114" s="425">
        <v>582</v>
      </c>
      <c r="I114" s="343">
        <v>581.9</v>
      </c>
      <c r="J114" s="343">
        <v>582.2</v>
      </c>
      <c r="K114" s="426">
        <v>582.3</v>
      </c>
      <c r="L114" s="425">
        <v>582</v>
      </c>
      <c r="M114" s="343">
        <v>581.9</v>
      </c>
      <c r="N114" s="343">
        <v>582.2</v>
      </c>
      <c r="O114" s="426">
        <v>582.3</v>
      </c>
      <c r="P114" s="427">
        <f t="shared" si="17"/>
        <v>0</v>
      </c>
      <c r="Q114" s="428">
        <f t="shared" si="17"/>
        <v>0</v>
      </c>
      <c r="R114" s="428">
        <f t="shared" si="17"/>
        <v>0</v>
      </c>
      <c r="S114" s="428">
        <f t="shared" si="17"/>
        <v>0</v>
      </c>
      <c r="T114" s="428">
        <f t="shared" si="11"/>
        <v>0</v>
      </c>
      <c r="U114" s="181">
        <f t="shared" si="12"/>
        <v>0</v>
      </c>
      <c r="V114" s="127">
        <f t="shared" si="18"/>
        <v>0</v>
      </c>
      <c r="W114" s="128">
        <f t="shared" si="18"/>
        <v>0</v>
      </c>
      <c r="X114" s="128">
        <f t="shared" si="18"/>
        <v>0</v>
      </c>
      <c r="Y114" s="128">
        <f t="shared" si="18"/>
        <v>0</v>
      </c>
      <c r="Z114" s="23">
        <f t="shared" si="14"/>
        <v>0</v>
      </c>
      <c r="AA114" s="225">
        <f t="shared" si="15"/>
        <v>0</v>
      </c>
    </row>
    <row r="115" spans="1:27" s="3" customFormat="1" ht="15" customHeight="1">
      <c r="A115" s="338">
        <v>52</v>
      </c>
      <c r="B115" s="64" t="s">
        <v>13</v>
      </c>
      <c r="C115" s="65" t="s">
        <v>32</v>
      </c>
      <c r="D115" s="425">
        <v>582.3</v>
      </c>
      <c r="E115" s="343">
        <v>582.2</v>
      </c>
      <c r="F115" s="343">
        <v>582.4</v>
      </c>
      <c r="G115" s="426">
        <v>582.6</v>
      </c>
      <c r="H115" s="425">
        <v>582.3</v>
      </c>
      <c r="I115" s="343">
        <v>582.2</v>
      </c>
      <c r="J115" s="343">
        <v>582.4</v>
      </c>
      <c r="K115" s="426">
        <v>582.6</v>
      </c>
      <c r="L115" s="425">
        <v>582.3</v>
      </c>
      <c r="M115" s="343">
        <v>582.2</v>
      </c>
      <c r="N115" s="343">
        <v>582.4</v>
      </c>
      <c r="O115" s="426">
        <v>582.6</v>
      </c>
      <c r="P115" s="427">
        <f t="shared" si="17"/>
        <v>0</v>
      </c>
      <c r="Q115" s="428">
        <f t="shared" si="17"/>
        <v>0</v>
      </c>
      <c r="R115" s="428">
        <f t="shared" si="17"/>
        <v>0</v>
      </c>
      <c r="S115" s="428">
        <f t="shared" si="17"/>
        <v>0</v>
      </c>
      <c r="T115" s="428">
        <f t="shared" si="11"/>
        <v>0</v>
      </c>
      <c r="U115" s="181">
        <f t="shared" si="12"/>
        <v>0</v>
      </c>
      <c r="V115" s="127">
        <f t="shared" si="18"/>
        <v>0</v>
      </c>
      <c r="W115" s="128">
        <f t="shared" si="18"/>
        <v>0</v>
      </c>
      <c r="X115" s="128">
        <f t="shared" si="18"/>
        <v>0</v>
      </c>
      <c r="Y115" s="128">
        <f t="shared" si="18"/>
        <v>0</v>
      </c>
      <c r="Z115" s="23">
        <f t="shared" si="14"/>
        <v>0</v>
      </c>
      <c r="AA115" s="225">
        <f t="shared" si="15"/>
        <v>0</v>
      </c>
    </row>
    <row r="116" spans="1:27" s="3" customFormat="1" ht="15" customHeight="1">
      <c r="A116" s="338">
        <v>53</v>
      </c>
      <c r="B116" s="64" t="s">
        <v>13</v>
      </c>
      <c r="C116" s="65" t="s">
        <v>33</v>
      </c>
      <c r="D116" s="425">
        <v>582.6</v>
      </c>
      <c r="E116" s="343">
        <v>582.4</v>
      </c>
      <c r="F116" s="343">
        <v>582.7</v>
      </c>
      <c r="G116" s="426">
        <v>582.8</v>
      </c>
      <c r="H116" s="425">
        <v>582.6</v>
      </c>
      <c r="I116" s="343">
        <v>582.4</v>
      </c>
      <c r="J116" s="343">
        <v>582.7</v>
      </c>
      <c r="K116" s="426">
        <v>582.8</v>
      </c>
      <c r="L116" s="425">
        <v>582.6</v>
      </c>
      <c r="M116" s="343">
        <v>582.4</v>
      </c>
      <c r="N116" s="343">
        <v>582.7</v>
      </c>
      <c r="O116" s="426">
        <v>582.8</v>
      </c>
      <c r="P116" s="427">
        <f t="shared" si="17"/>
        <v>0</v>
      </c>
      <c r="Q116" s="428">
        <f t="shared" si="17"/>
        <v>0</v>
      </c>
      <c r="R116" s="428">
        <f t="shared" si="17"/>
        <v>0</v>
      </c>
      <c r="S116" s="428">
        <f t="shared" si="17"/>
        <v>0</v>
      </c>
      <c r="T116" s="428">
        <f t="shared" si="11"/>
        <v>0</v>
      </c>
      <c r="U116" s="181">
        <f t="shared" si="12"/>
        <v>0</v>
      </c>
      <c r="V116" s="127">
        <f t="shared" si="18"/>
        <v>0</v>
      </c>
      <c r="W116" s="128">
        <f t="shared" si="18"/>
        <v>0</v>
      </c>
      <c r="X116" s="128">
        <f t="shared" si="18"/>
        <v>0</v>
      </c>
      <c r="Y116" s="128">
        <f t="shared" si="18"/>
        <v>0</v>
      </c>
      <c r="Z116" s="23">
        <f t="shared" si="14"/>
        <v>0</v>
      </c>
      <c r="AA116" s="225">
        <f t="shared" si="15"/>
        <v>0</v>
      </c>
    </row>
    <row r="117" spans="1:27" s="3" customFormat="1" ht="15" customHeight="1">
      <c r="A117" s="338">
        <v>54</v>
      </c>
      <c r="B117" s="64" t="s">
        <v>13</v>
      </c>
      <c r="C117" s="65" t="s">
        <v>34</v>
      </c>
      <c r="D117" s="425">
        <v>582.8</v>
      </c>
      <c r="E117" s="343">
        <v>582.7</v>
      </c>
      <c r="F117" s="343">
        <v>583.1</v>
      </c>
      <c r="G117" s="426">
        <v>583</v>
      </c>
      <c r="H117" s="425">
        <v>582.8</v>
      </c>
      <c r="I117" s="343">
        <v>582.7</v>
      </c>
      <c r="J117" s="343">
        <v>583.1</v>
      </c>
      <c r="K117" s="426">
        <v>583</v>
      </c>
      <c r="L117" s="425">
        <v>582.8</v>
      </c>
      <c r="M117" s="343">
        <v>582.7</v>
      </c>
      <c r="N117" s="343">
        <v>583.1</v>
      </c>
      <c r="O117" s="426">
        <v>583</v>
      </c>
      <c r="P117" s="427">
        <f t="shared" si="17"/>
        <v>0</v>
      </c>
      <c r="Q117" s="428">
        <f t="shared" si="17"/>
        <v>0</v>
      </c>
      <c r="R117" s="428">
        <f t="shared" si="17"/>
        <v>0</v>
      </c>
      <c r="S117" s="428">
        <f t="shared" si="17"/>
        <v>0</v>
      </c>
      <c r="T117" s="428">
        <f t="shared" si="11"/>
        <v>0</v>
      </c>
      <c r="U117" s="181">
        <f t="shared" si="12"/>
        <v>0</v>
      </c>
      <c r="V117" s="127">
        <f t="shared" si="18"/>
        <v>0</v>
      </c>
      <c r="W117" s="128">
        <f t="shared" si="18"/>
        <v>0</v>
      </c>
      <c r="X117" s="128">
        <f t="shared" si="18"/>
        <v>0</v>
      </c>
      <c r="Y117" s="128">
        <f t="shared" si="18"/>
        <v>0</v>
      </c>
      <c r="Z117" s="23">
        <f t="shared" si="14"/>
        <v>0</v>
      </c>
      <c r="AA117" s="225">
        <f t="shared" si="15"/>
        <v>0</v>
      </c>
    </row>
    <row r="118" spans="1:27" s="3" customFormat="1" ht="15" customHeight="1">
      <c r="A118" s="338">
        <v>55</v>
      </c>
      <c r="B118" s="64" t="s">
        <v>13</v>
      </c>
      <c r="C118" s="65" t="s">
        <v>35</v>
      </c>
      <c r="D118" s="425">
        <v>583</v>
      </c>
      <c r="E118" s="343">
        <v>583.1</v>
      </c>
      <c r="F118" s="343">
        <v>583.6</v>
      </c>
      <c r="G118" s="426">
        <v>583.4</v>
      </c>
      <c r="H118" s="425">
        <v>583</v>
      </c>
      <c r="I118" s="343">
        <v>583.1</v>
      </c>
      <c r="J118" s="343">
        <v>583.6</v>
      </c>
      <c r="K118" s="426">
        <v>583.4</v>
      </c>
      <c r="L118" s="425">
        <v>583</v>
      </c>
      <c r="M118" s="343">
        <v>583.1</v>
      </c>
      <c r="N118" s="343">
        <v>583.6</v>
      </c>
      <c r="O118" s="426">
        <v>583.4</v>
      </c>
      <c r="P118" s="427">
        <f t="shared" si="17"/>
        <v>0</v>
      </c>
      <c r="Q118" s="428">
        <f t="shared" si="17"/>
        <v>0</v>
      </c>
      <c r="R118" s="428">
        <f t="shared" si="17"/>
        <v>0</v>
      </c>
      <c r="S118" s="428">
        <f t="shared" si="17"/>
        <v>0</v>
      </c>
      <c r="T118" s="428">
        <f t="shared" si="11"/>
        <v>0</v>
      </c>
      <c r="U118" s="181">
        <f t="shared" si="12"/>
        <v>0</v>
      </c>
      <c r="V118" s="127">
        <f t="shared" si="18"/>
        <v>0</v>
      </c>
      <c r="W118" s="128">
        <f t="shared" si="18"/>
        <v>0</v>
      </c>
      <c r="X118" s="128">
        <f t="shared" si="18"/>
        <v>0</v>
      </c>
      <c r="Y118" s="128">
        <f t="shared" si="18"/>
        <v>0</v>
      </c>
      <c r="Z118" s="23">
        <f t="shared" si="14"/>
        <v>0</v>
      </c>
      <c r="AA118" s="225">
        <f t="shared" si="15"/>
        <v>0</v>
      </c>
    </row>
    <row r="119" spans="1:27" s="3" customFormat="1" ht="15" customHeight="1">
      <c r="A119" s="338">
        <v>56</v>
      </c>
      <c r="B119" s="64" t="s">
        <v>13</v>
      </c>
      <c r="C119" s="65" t="s">
        <v>36</v>
      </c>
      <c r="D119" s="425">
        <v>583.4</v>
      </c>
      <c r="E119" s="343">
        <v>583.6</v>
      </c>
      <c r="F119" s="343">
        <v>583.6</v>
      </c>
      <c r="G119" s="426">
        <v>583.3</v>
      </c>
      <c r="H119" s="425">
        <v>583.4</v>
      </c>
      <c r="I119" s="343">
        <v>583.6</v>
      </c>
      <c r="J119" s="343">
        <v>583.6</v>
      </c>
      <c r="K119" s="426">
        <v>583.3</v>
      </c>
      <c r="L119" s="425">
        <v>583.4</v>
      </c>
      <c r="M119" s="343">
        <v>583.6</v>
      </c>
      <c r="N119" s="343">
        <v>583.6</v>
      </c>
      <c r="O119" s="426">
        <v>583.3</v>
      </c>
      <c r="P119" s="427">
        <f t="shared" si="17"/>
        <v>0</v>
      </c>
      <c r="Q119" s="428">
        <f t="shared" si="17"/>
        <v>0</v>
      </c>
      <c r="R119" s="428">
        <f t="shared" si="17"/>
        <v>0</v>
      </c>
      <c r="S119" s="428">
        <f t="shared" si="17"/>
        <v>0</v>
      </c>
      <c r="T119" s="428">
        <f t="shared" si="11"/>
        <v>0</v>
      </c>
      <c r="U119" s="181">
        <f t="shared" si="12"/>
        <v>0</v>
      </c>
      <c r="V119" s="127">
        <f t="shared" si="18"/>
        <v>0</v>
      </c>
      <c r="W119" s="128">
        <f t="shared" si="18"/>
        <v>0</v>
      </c>
      <c r="X119" s="128">
        <f t="shared" si="18"/>
        <v>0</v>
      </c>
      <c r="Y119" s="128">
        <f t="shared" si="18"/>
        <v>0</v>
      </c>
      <c r="Z119" s="23">
        <f t="shared" si="14"/>
        <v>0</v>
      </c>
      <c r="AA119" s="225">
        <f t="shared" si="15"/>
        <v>0</v>
      </c>
    </row>
    <row r="120" spans="1:27" s="3" customFormat="1" ht="15" customHeight="1" thickBot="1">
      <c r="A120" s="429">
        <v>57</v>
      </c>
      <c r="B120" s="197" t="s">
        <v>13</v>
      </c>
      <c r="C120" s="198" t="s">
        <v>37</v>
      </c>
      <c r="D120" s="461">
        <v>583.3</v>
      </c>
      <c r="E120" s="462">
        <v>583.6</v>
      </c>
      <c r="F120" s="462">
        <v>584</v>
      </c>
      <c r="G120" s="463">
        <v>584.3</v>
      </c>
      <c r="H120" s="461">
        <v>583.3</v>
      </c>
      <c r="I120" s="462">
        <v>583.6</v>
      </c>
      <c r="J120" s="462">
        <v>584</v>
      </c>
      <c r="K120" s="463">
        <v>584.3</v>
      </c>
      <c r="L120" s="461">
        <v>583.3</v>
      </c>
      <c r="M120" s="462">
        <v>583.6</v>
      </c>
      <c r="N120" s="462">
        <v>584</v>
      </c>
      <c r="O120" s="463">
        <v>584.3</v>
      </c>
      <c r="P120" s="435">
        <f t="shared" si="17"/>
        <v>0</v>
      </c>
      <c r="Q120" s="436">
        <f t="shared" si="17"/>
        <v>0</v>
      </c>
      <c r="R120" s="436">
        <f t="shared" si="17"/>
        <v>0</v>
      </c>
      <c r="S120" s="436">
        <f t="shared" si="17"/>
        <v>0</v>
      </c>
      <c r="T120" s="436">
        <f t="shared" si="11"/>
        <v>0</v>
      </c>
      <c r="U120" s="187">
        <f t="shared" si="12"/>
        <v>0</v>
      </c>
      <c r="V120" s="127">
        <f>L120-H120</f>
        <v>0</v>
      </c>
      <c r="W120" s="128">
        <f>M120-I120</f>
        <v>0</v>
      </c>
      <c r="X120" s="128">
        <f>N120-J120</f>
        <v>0</v>
      </c>
      <c r="Y120" s="128">
        <f>O120-K120</f>
        <v>0</v>
      </c>
      <c r="Z120" s="20">
        <f t="shared" si="14"/>
        <v>0</v>
      </c>
      <c r="AA120" s="222">
        <f t="shared" si="15"/>
        <v>0</v>
      </c>
    </row>
    <row r="121" spans="1:27" s="3" customFormat="1" ht="15" customHeight="1">
      <c r="A121" s="398">
        <v>58</v>
      </c>
      <c r="B121" s="68" t="s">
        <v>14</v>
      </c>
      <c r="C121" s="69" t="s">
        <v>28</v>
      </c>
      <c r="D121" s="437">
        <v>576.3</v>
      </c>
      <c r="E121" s="374">
        <v>576.9</v>
      </c>
      <c r="F121" s="374">
        <v>581.4</v>
      </c>
      <c r="G121" s="438">
        <v>579.4</v>
      </c>
      <c r="H121" s="437">
        <v>576.3</v>
      </c>
      <c r="I121" s="374">
        <v>576.9</v>
      </c>
      <c r="J121" s="374">
        <v>581.4</v>
      </c>
      <c r="K121" s="438">
        <v>579.4</v>
      </c>
      <c r="L121" s="437">
        <v>576.3</v>
      </c>
      <c r="M121" s="374">
        <v>576.9</v>
      </c>
      <c r="N121" s="374">
        <v>581.4</v>
      </c>
      <c r="O121" s="438">
        <v>579.4</v>
      </c>
      <c r="P121" s="439">
        <f t="shared" si="17"/>
        <v>0</v>
      </c>
      <c r="Q121" s="440">
        <f t="shared" si="17"/>
        <v>0</v>
      </c>
      <c r="R121" s="440">
        <f t="shared" si="17"/>
        <v>0</v>
      </c>
      <c r="S121" s="440">
        <f t="shared" si="17"/>
        <v>0</v>
      </c>
      <c r="T121" s="440">
        <f t="shared" si="11"/>
        <v>0</v>
      </c>
      <c r="U121" s="188">
        <f t="shared" si="12"/>
        <v>0</v>
      </c>
      <c r="V121" s="103">
        <f aca="true" t="shared" si="19" ref="V121:Y136">L121-H121</f>
        <v>0</v>
      </c>
      <c r="W121" s="104">
        <f t="shared" si="19"/>
        <v>0</v>
      </c>
      <c r="X121" s="104">
        <f t="shared" si="19"/>
        <v>0</v>
      </c>
      <c r="Y121" s="104">
        <f t="shared" si="19"/>
        <v>0</v>
      </c>
      <c r="Z121" s="21">
        <f t="shared" si="14"/>
        <v>0</v>
      </c>
      <c r="AA121" s="223">
        <f t="shared" si="15"/>
        <v>0</v>
      </c>
    </row>
    <row r="122" spans="1:27" s="3" customFormat="1" ht="15" customHeight="1">
      <c r="A122" s="406">
        <v>59</v>
      </c>
      <c r="B122" s="41" t="s">
        <v>14</v>
      </c>
      <c r="C122" s="60" t="s">
        <v>29</v>
      </c>
      <c r="D122" s="399">
        <v>579.4</v>
      </c>
      <c r="E122" s="354">
        <v>581.4</v>
      </c>
      <c r="F122" s="354">
        <v>581.5</v>
      </c>
      <c r="G122" s="400">
        <v>581.7</v>
      </c>
      <c r="H122" s="399">
        <v>579.4</v>
      </c>
      <c r="I122" s="354">
        <v>581.4</v>
      </c>
      <c r="J122" s="354">
        <v>581.5</v>
      </c>
      <c r="K122" s="400">
        <v>581.7</v>
      </c>
      <c r="L122" s="399">
        <v>579.4</v>
      </c>
      <c r="M122" s="354">
        <v>581.4</v>
      </c>
      <c r="N122" s="354">
        <v>581.5</v>
      </c>
      <c r="O122" s="400">
        <v>581.7</v>
      </c>
      <c r="P122" s="404">
        <f t="shared" si="17"/>
        <v>0</v>
      </c>
      <c r="Q122" s="405">
        <f t="shared" si="17"/>
        <v>0</v>
      </c>
      <c r="R122" s="405">
        <f t="shared" si="17"/>
        <v>0</v>
      </c>
      <c r="S122" s="405">
        <f t="shared" si="17"/>
        <v>0</v>
      </c>
      <c r="T122" s="405">
        <f t="shared" si="11"/>
        <v>0</v>
      </c>
      <c r="U122" s="174">
        <f t="shared" si="12"/>
        <v>0</v>
      </c>
      <c r="V122" s="141">
        <f t="shared" si="19"/>
        <v>0</v>
      </c>
      <c r="W122" s="142">
        <f t="shared" si="19"/>
        <v>0</v>
      </c>
      <c r="X122" s="142">
        <f t="shared" si="19"/>
        <v>0</v>
      </c>
      <c r="Y122" s="142">
        <f t="shared" si="19"/>
        <v>0</v>
      </c>
      <c r="Z122" s="25">
        <f t="shared" si="14"/>
        <v>0</v>
      </c>
      <c r="AA122" s="227">
        <f t="shared" si="15"/>
        <v>0</v>
      </c>
    </row>
    <row r="123" spans="1:27" s="3" customFormat="1" ht="15" customHeight="1">
      <c r="A123" s="406">
        <v>60</v>
      </c>
      <c r="B123" s="41" t="s">
        <v>14</v>
      </c>
      <c r="C123" s="60" t="s">
        <v>30</v>
      </c>
      <c r="D123" s="399">
        <v>581.7</v>
      </c>
      <c r="E123" s="354">
        <v>581.5</v>
      </c>
      <c r="F123" s="354">
        <v>582</v>
      </c>
      <c r="G123" s="400">
        <v>581.9</v>
      </c>
      <c r="H123" s="399">
        <v>581.7</v>
      </c>
      <c r="I123" s="354">
        <v>581.5</v>
      </c>
      <c r="J123" s="354">
        <v>582</v>
      </c>
      <c r="K123" s="400">
        <v>581.9</v>
      </c>
      <c r="L123" s="399">
        <v>581.7</v>
      </c>
      <c r="M123" s="354">
        <v>581.5</v>
      </c>
      <c r="N123" s="354">
        <v>582</v>
      </c>
      <c r="O123" s="400">
        <v>581.9</v>
      </c>
      <c r="P123" s="404">
        <f t="shared" si="17"/>
        <v>0</v>
      </c>
      <c r="Q123" s="405">
        <f t="shared" si="17"/>
        <v>0</v>
      </c>
      <c r="R123" s="405">
        <f t="shared" si="17"/>
        <v>0</v>
      </c>
      <c r="S123" s="405">
        <f t="shared" si="17"/>
        <v>0</v>
      </c>
      <c r="T123" s="405">
        <f t="shared" si="11"/>
        <v>0</v>
      </c>
      <c r="U123" s="174">
        <f t="shared" si="12"/>
        <v>0</v>
      </c>
      <c r="V123" s="141">
        <f t="shared" si="19"/>
        <v>0</v>
      </c>
      <c r="W123" s="142">
        <f t="shared" si="19"/>
        <v>0</v>
      </c>
      <c r="X123" s="142">
        <f t="shared" si="19"/>
        <v>0</v>
      </c>
      <c r="Y123" s="142">
        <f t="shared" si="19"/>
        <v>0</v>
      </c>
      <c r="Z123" s="25">
        <f t="shared" si="14"/>
        <v>0</v>
      </c>
      <c r="AA123" s="227">
        <f t="shared" si="15"/>
        <v>0</v>
      </c>
    </row>
    <row r="124" spans="1:27" s="3" customFormat="1" ht="15" customHeight="1">
      <c r="A124" s="406">
        <v>61</v>
      </c>
      <c r="B124" s="41" t="s">
        <v>14</v>
      </c>
      <c r="C124" s="60" t="s">
        <v>31</v>
      </c>
      <c r="D124" s="399">
        <v>581.9</v>
      </c>
      <c r="E124" s="354">
        <v>582</v>
      </c>
      <c r="F124" s="354">
        <v>582.2</v>
      </c>
      <c r="G124" s="400">
        <v>582.2</v>
      </c>
      <c r="H124" s="399">
        <v>581.9</v>
      </c>
      <c r="I124" s="354">
        <v>582</v>
      </c>
      <c r="J124" s="354">
        <v>582.2</v>
      </c>
      <c r="K124" s="400">
        <v>582.2</v>
      </c>
      <c r="L124" s="399">
        <v>581.9</v>
      </c>
      <c r="M124" s="354">
        <v>582</v>
      </c>
      <c r="N124" s="354">
        <v>582.2</v>
      </c>
      <c r="O124" s="400">
        <v>582.2</v>
      </c>
      <c r="P124" s="404">
        <f t="shared" si="17"/>
        <v>0</v>
      </c>
      <c r="Q124" s="405">
        <f t="shared" si="17"/>
        <v>0</v>
      </c>
      <c r="R124" s="405">
        <f t="shared" si="17"/>
        <v>0</v>
      </c>
      <c r="S124" s="405">
        <f t="shared" si="17"/>
        <v>0</v>
      </c>
      <c r="T124" s="405">
        <f t="shared" si="11"/>
        <v>0</v>
      </c>
      <c r="U124" s="174">
        <f t="shared" si="12"/>
        <v>0</v>
      </c>
      <c r="V124" s="141">
        <f t="shared" si="19"/>
        <v>0</v>
      </c>
      <c r="W124" s="142">
        <f t="shared" si="19"/>
        <v>0</v>
      </c>
      <c r="X124" s="142">
        <f t="shared" si="19"/>
        <v>0</v>
      </c>
      <c r="Y124" s="142">
        <f t="shared" si="19"/>
        <v>0</v>
      </c>
      <c r="Z124" s="25">
        <f t="shared" si="14"/>
        <v>0</v>
      </c>
      <c r="AA124" s="227">
        <f t="shared" si="15"/>
        <v>0</v>
      </c>
    </row>
    <row r="125" spans="1:27" s="3" customFormat="1" ht="15" customHeight="1">
      <c r="A125" s="406">
        <v>62</v>
      </c>
      <c r="B125" s="41" t="s">
        <v>14</v>
      </c>
      <c r="C125" s="60" t="s">
        <v>32</v>
      </c>
      <c r="D125" s="399">
        <v>582.2</v>
      </c>
      <c r="E125" s="354">
        <v>582.2</v>
      </c>
      <c r="F125" s="354">
        <v>582.5</v>
      </c>
      <c r="G125" s="400">
        <v>582.4</v>
      </c>
      <c r="H125" s="399">
        <v>582.2</v>
      </c>
      <c r="I125" s="354">
        <v>582.2</v>
      </c>
      <c r="J125" s="354">
        <v>582.5</v>
      </c>
      <c r="K125" s="400">
        <v>582.4</v>
      </c>
      <c r="L125" s="399">
        <v>582.2</v>
      </c>
      <c r="M125" s="354">
        <v>582.2</v>
      </c>
      <c r="N125" s="354">
        <v>582.5</v>
      </c>
      <c r="O125" s="400">
        <v>582.4</v>
      </c>
      <c r="P125" s="404">
        <f t="shared" si="17"/>
        <v>0</v>
      </c>
      <c r="Q125" s="405">
        <f t="shared" si="17"/>
        <v>0</v>
      </c>
      <c r="R125" s="405">
        <f t="shared" si="17"/>
        <v>0</v>
      </c>
      <c r="S125" s="405">
        <f t="shared" si="17"/>
        <v>0</v>
      </c>
      <c r="T125" s="405">
        <f t="shared" si="11"/>
        <v>0</v>
      </c>
      <c r="U125" s="174">
        <f t="shared" si="12"/>
        <v>0</v>
      </c>
      <c r="V125" s="141">
        <f t="shared" si="19"/>
        <v>0</v>
      </c>
      <c r="W125" s="142">
        <f t="shared" si="19"/>
        <v>0</v>
      </c>
      <c r="X125" s="142">
        <f t="shared" si="19"/>
        <v>0</v>
      </c>
      <c r="Y125" s="142">
        <f t="shared" si="19"/>
        <v>0</v>
      </c>
      <c r="Z125" s="25">
        <f t="shared" si="14"/>
        <v>0</v>
      </c>
      <c r="AA125" s="227">
        <f t="shared" si="15"/>
        <v>0</v>
      </c>
    </row>
    <row r="126" spans="1:27" s="3" customFormat="1" ht="15" customHeight="1">
      <c r="A126" s="406">
        <v>63</v>
      </c>
      <c r="B126" s="41" t="s">
        <v>14</v>
      </c>
      <c r="C126" s="60" t="s">
        <v>33</v>
      </c>
      <c r="D126" s="399">
        <v>582.4</v>
      </c>
      <c r="E126" s="354">
        <v>582.5</v>
      </c>
      <c r="F126" s="354">
        <v>582.6</v>
      </c>
      <c r="G126" s="400">
        <v>582.7</v>
      </c>
      <c r="H126" s="399">
        <v>582.4</v>
      </c>
      <c r="I126" s="354">
        <v>582.5</v>
      </c>
      <c r="J126" s="354">
        <v>582.6</v>
      </c>
      <c r="K126" s="400">
        <v>582.7</v>
      </c>
      <c r="L126" s="399">
        <v>582.4</v>
      </c>
      <c r="M126" s="354">
        <v>582.5</v>
      </c>
      <c r="N126" s="354">
        <v>582.6</v>
      </c>
      <c r="O126" s="400">
        <v>582.7</v>
      </c>
      <c r="P126" s="404">
        <f t="shared" si="17"/>
        <v>0</v>
      </c>
      <c r="Q126" s="405">
        <f t="shared" si="17"/>
        <v>0</v>
      </c>
      <c r="R126" s="405">
        <f t="shared" si="17"/>
        <v>0</v>
      </c>
      <c r="S126" s="405">
        <f t="shared" si="17"/>
        <v>0</v>
      </c>
      <c r="T126" s="405">
        <f t="shared" si="11"/>
        <v>0</v>
      </c>
      <c r="U126" s="174">
        <f t="shared" si="12"/>
        <v>0</v>
      </c>
      <c r="V126" s="141">
        <f t="shared" si="19"/>
        <v>0</v>
      </c>
      <c r="W126" s="142">
        <f t="shared" si="19"/>
        <v>0</v>
      </c>
      <c r="X126" s="142">
        <f t="shared" si="19"/>
        <v>0</v>
      </c>
      <c r="Y126" s="142">
        <f t="shared" si="19"/>
        <v>0</v>
      </c>
      <c r="Z126" s="25">
        <f t="shared" si="14"/>
        <v>0</v>
      </c>
      <c r="AA126" s="227">
        <f t="shared" si="15"/>
        <v>0</v>
      </c>
    </row>
    <row r="127" spans="1:27" s="3" customFormat="1" ht="15" customHeight="1">
      <c r="A127" s="406">
        <v>64</v>
      </c>
      <c r="B127" s="41" t="s">
        <v>14</v>
      </c>
      <c r="C127" s="60" t="s">
        <v>34</v>
      </c>
      <c r="D127" s="399">
        <v>582.7</v>
      </c>
      <c r="E127" s="354">
        <v>582.6</v>
      </c>
      <c r="F127" s="354">
        <v>583</v>
      </c>
      <c r="G127" s="400">
        <v>583.1</v>
      </c>
      <c r="H127" s="399">
        <v>582.7</v>
      </c>
      <c r="I127" s="354">
        <v>582.6</v>
      </c>
      <c r="J127" s="354">
        <v>583</v>
      </c>
      <c r="K127" s="400">
        <v>583.1</v>
      </c>
      <c r="L127" s="399">
        <v>582.7</v>
      </c>
      <c r="M127" s="354">
        <v>582.6</v>
      </c>
      <c r="N127" s="354">
        <v>583</v>
      </c>
      <c r="O127" s="400">
        <v>583.1</v>
      </c>
      <c r="P127" s="404">
        <f t="shared" si="17"/>
        <v>0</v>
      </c>
      <c r="Q127" s="405">
        <f t="shared" si="17"/>
        <v>0</v>
      </c>
      <c r="R127" s="405">
        <f t="shared" si="17"/>
        <v>0</v>
      </c>
      <c r="S127" s="405">
        <f t="shared" si="17"/>
        <v>0</v>
      </c>
      <c r="T127" s="405">
        <f t="shared" si="11"/>
        <v>0</v>
      </c>
      <c r="U127" s="174">
        <f t="shared" si="12"/>
        <v>0</v>
      </c>
      <c r="V127" s="141">
        <f t="shared" si="19"/>
        <v>0</v>
      </c>
      <c r="W127" s="142">
        <f t="shared" si="19"/>
        <v>0</v>
      </c>
      <c r="X127" s="142">
        <f t="shared" si="19"/>
        <v>0</v>
      </c>
      <c r="Y127" s="142">
        <f t="shared" si="19"/>
        <v>0</v>
      </c>
      <c r="Z127" s="25">
        <f t="shared" si="14"/>
        <v>0</v>
      </c>
      <c r="AA127" s="227">
        <f t="shared" si="15"/>
        <v>0</v>
      </c>
    </row>
    <row r="128" spans="1:27" s="3" customFormat="1" ht="15" customHeight="1">
      <c r="A128" s="406">
        <v>65</v>
      </c>
      <c r="B128" s="41" t="s">
        <v>14</v>
      </c>
      <c r="C128" s="60" t="s">
        <v>35</v>
      </c>
      <c r="D128" s="399">
        <v>583.1</v>
      </c>
      <c r="E128" s="354">
        <v>583</v>
      </c>
      <c r="F128" s="354">
        <v>583.3</v>
      </c>
      <c r="G128" s="400">
        <v>583.6</v>
      </c>
      <c r="H128" s="399">
        <v>583.1</v>
      </c>
      <c r="I128" s="354">
        <v>583</v>
      </c>
      <c r="J128" s="354">
        <v>583.3</v>
      </c>
      <c r="K128" s="400">
        <v>583.6</v>
      </c>
      <c r="L128" s="399">
        <v>583.1</v>
      </c>
      <c r="M128" s="354">
        <v>583</v>
      </c>
      <c r="N128" s="354">
        <v>583.3</v>
      </c>
      <c r="O128" s="400">
        <v>583.6</v>
      </c>
      <c r="P128" s="404">
        <f aca="true" t="shared" si="20" ref="P128:S146">D128-H128</f>
        <v>0</v>
      </c>
      <c r="Q128" s="405">
        <f t="shared" si="20"/>
        <v>0</v>
      </c>
      <c r="R128" s="405">
        <f t="shared" si="20"/>
        <v>0</v>
      </c>
      <c r="S128" s="405">
        <f t="shared" si="20"/>
        <v>0</v>
      </c>
      <c r="T128" s="405">
        <f aca="true" t="shared" si="21" ref="T128:T146">(P128+Q128+R128+S128)/4</f>
        <v>0</v>
      </c>
      <c r="U128" s="174">
        <f aca="true" t="shared" si="22" ref="U128:U146">T128*6*6</f>
        <v>0</v>
      </c>
      <c r="V128" s="141">
        <f t="shared" si="19"/>
        <v>0</v>
      </c>
      <c r="W128" s="142">
        <f t="shared" si="19"/>
        <v>0</v>
      </c>
      <c r="X128" s="142">
        <f t="shared" si="19"/>
        <v>0</v>
      </c>
      <c r="Y128" s="142">
        <f t="shared" si="19"/>
        <v>0</v>
      </c>
      <c r="Z128" s="25">
        <f aca="true" t="shared" si="23" ref="Z128:Z146">SUM(V128:Y128)/4</f>
        <v>0</v>
      </c>
      <c r="AA128" s="227">
        <f aca="true" t="shared" si="24" ref="AA128:AA146">Z128*36</f>
        <v>0</v>
      </c>
    </row>
    <row r="129" spans="1:27" s="3" customFormat="1" ht="15" customHeight="1">
      <c r="A129" s="406">
        <v>66</v>
      </c>
      <c r="B129" s="41" t="s">
        <v>14</v>
      </c>
      <c r="C129" s="60" t="s">
        <v>36</v>
      </c>
      <c r="D129" s="399">
        <v>583.6</v>
      </c>
      <c r="E129" s="354">
        <v>583.3</v>
      </c>
      <c r="F129" s="354">
        <v>583.7</v>
      </c>
      <c r="G129" s="400">
        <v>583.6</v>
      </c>
      <c r="H129" s="399">
        <v>583.6</v>
      </c>
      <c r="I129" s="354">
        <v>583.3</v>
      </c>
      <c r="J129" s="354">
        <v>583.7</v>
      </c>
      <c r="K129" s="400">
        <v>583.6</v>
      </c>
      <c r="L129" s="399">
        <v>583.6</v>
      </c>
      <c r="M129" s="354">
        <v>583.3</v>
      </c>
      <c r="N129" s="354">
        <v>583.7</v>
      </c>
      <c r="O129" s="400">
        <v>583.6</v>
      </c>
      <c r="P129" s="404">
        <f t="shared" si="20"/>
        <v>0</v>
      </c>
      <c r="Q129" s="405">
        <f t="shared" si="20"/>
        <v>0</v>
      </c>
      <c r="R129" s="405">
        <f t="shared" si="20"/>
        <v>0</v>
      </c>
      <c r="S129" s="405">
        <f t="shared" si="20"/>
        <v>0</v>
      </c>
      <c r="T129" s="405">
        <f t="shared" si="21"/>
        <v>0</v>
      </c>
      <c r="U129" s="174">
        <f t="shared" si="22"/>
        <v>0</v>
      </c>
      <c r="V129" s="141">
        <f t="shared" si="19"/>
        <v>0</v>
      </c>
      <c r="W129" s="142">
        <f t="shared" si="19"/>
        <v>0</v>
      </c>
      <c r="X129" s="142">
        <f t="shared" si="19"/>
        <v>0</v>
      </c>
      <c r="Y129" s="142">
        <f t="shared" si="19"/>
        <v>0</v>
      </c>
      <c r="Z129" s="25">
        <f t="shared" si="23"/>
        <v>0</v>
      </c>
      <c r="AA129" s="227">
        <f t="shared" si="24"/>
        <v>0</v>
      </c>
    </row>
    <row r="130" spans="1:27" s="3" customFormat="1" ht="15" customHeight="1" thickBot="1">
      <c r="A130" s="407">
        <v>67</v>
      </c>
      <c r="B130" s="43" t="s">
        <v>14</v>
      </c>
      <c r="C130" s="70" t="s">
        <v>37</v>
      </c>
      <c r="D130" s="441">
        <v>583.6</v>
      </c>
      <c r="E130" s="357">
        <v>583.7</v>
      </c>
      <c r="F130" s="357">
        <v>584.1</v>
      </c>
      <c r="G130" s="442">
        <v>584.1</v>
      </c>
      <c r="H130" s="441">
        <v>583.6</v>
      </c>
      <c r="I130" s="357">
        <v>583.7</v>
      </c>
      <c r="J130" s="357">
        <v>584.1</v>
      </c>
      <c r="K130" s="442">
        <v>584.1</v>
      </c>
      <c r="L130" s="441">
        <v>583.6</v>
      </c>
      <c r="M130" s="357">
        <v>583.7</v>
      </c>
      <c r="N130" s="357">
        <v>584.1</v>
      </c>
      <c r="O130" s="442">
        <v>584.1</v>
      </c>
      <c r="P130" s="443">
        <f t="shared" si="20"/>
        <v>0</v>
      </c>
      <c r="Q130" s="444">
        <f t="shared" si="20"/>
        <v>0</v>
      </c>
      <c r="R130" s="444">
        <f t="shared" si="20"/>
        <v>0</v>
      </c>
      <c r="S130" s="444">
        <f t="shared" si="20"/>
        <v>0</v>
      </c>
      <c r="T130" s="444">
        <f t="shared" si="21"/>
        <v>0</v>
      </c>
      <c r="U130" s="189">
        <f t="shared" si="22"/>
        <v>0</v>
      </c>
      <c r="V130" s="160">
        <f>L130-H130</f>
        <v>0</v>
      </c>
      <c r="W130" s="161">
        <f t="shared" si="19"/>
        <v>0</v>
      </c>
      <c r="X130" s="161">
        <f t="shared" si="19"/>
        <v>0</v>
      </c>
      <c r="Y130" s="161">
        <f t="shared" si="19"/>
        <v>0</v>
      </c>
      <c r="Z130" s="22">
        <f t="shared" si="23"/>
        <v>0</v>
      </c>
      <c r="AA130" s="224">
        <f t="shared" si="24"/>
        <v>0</v>
      </c>
    </row>
    <row r="131" spans="1:27" s="3" customFormat="1" ht="15" customHeight="1">
      <c r="A131" s="415">
        <v>68</v>
      </c>
      <c r="B131" s="195" t="s">
        <v>15</v>
      </c>
      <c r="C131" s="196" t="s">
        <v>28</v>
      </c>
      <c r="D131" s="453">
        <v>576.9</v>
      </c>
      <c r="E131" s="454">
        <v>578</v>
      </c>
      <c r="F131" s="454">
        <v>581</v>
      </c>
      <c r="G131" s="455">
        <v>581.4</v>
      </c>
      <c r="H131" s="453">
        <v>576.9</v>
      </c>
      <c r="I131" s="454">
        <v>578</v>
      </c>
      <c r="J131" s="454">
        <v>581</v>
      </c>
      <c r="K131" s="455">
        <v>581.4</v>
      </c>
      <c r="L131" s="453">
        <v>576.9</v>
      </c>
      <c r="M131" s="454">
        <v>578</v>
      </c>
      <c r="N131" s="454">
        <v>581</v>
      </c>
      <c r="O131" s="455">
        <v>581.4</v>
      </c>
      <c r="P131" s="423">
        <f t="shared" si="20"/>
        <v>0</v>
      </c>
      <c r="Q131" s="424">
        <f t="shared" si="20"/>
        <v>0</v>
      </c>
      <c r="R131" s="424">
        <f t="shared" si="20"/>
        <v>0</v>
      </c>
      <c r="S131" s="424">
        <f t="shared" si="20"/>
        <v>0</v>
      </c>
      <c r="T131" s="424">
        <f t="shared" si="21"/>
        <v>0</v>
      </c>
      <c r="U131" s="179">
        <f t="shared" si="22"/>
        <v>0</v>
      </c>
      <c r="V131" s="83">
        <f aca="true" t="shared" si="25" ref="V131:Y146">L131-H131</f>
        <v>0</v>
      </c>
      <c r="W131" s="84">
        <f t="shared" si="19"/>
        <v>0</v>
      </c>
      <c r="X131" s="84">
        <f t="shared" si="19"/>
        <v>0</v>
      </c>
      <c r="Y131" s="84">
        <f t="shared" si="19"/>
        <v>0</v>
      </c>
      <c r="Z131" s="28">
        <f t="shared" si="23"/>
        <v>0</v>
      </c>
      <c r="AA131" s="229">
        <f t="shared" si="24"/>
        <v>0</v>
      </c>
    </row>
    <row r="132" spans="1:27" s="3" customFormat="1" ht="15" customHeight="1">
      <c r="A132" s="338">
        <v>69</v>
      </c>
      <c r="B132" s="64" t="s">
        <v>15</v>
      </c>
      <c r="C132" s="65" t="s">
        <v>29</v>
      </c>
      <c r="D132" s="425">
        <v>581.4</v>
      </c>
      <c r="E132" s="343">
        <v>581</v>
      </c>
      <c r="F132" s="343">
        <v>581.7</v>
      </c>
      <c r="G132" s="426">
        <v>581.5</v>
      </c>
      <c r="H132" s="425">
        <v>581.4</v>
      </c>
      <c r="I132" s="343">
        <v>581</v>
      </c>
      <c r="J132" s="343">
        <v>581.7</v>
      </c>
      <c r="K132" s="426">
        <v>581.5</v>
      </c>
      <c r="L132" s="425">
        <v>581.4</v>
      </c>
      <c r="M132" s="343">
        <v>581</v>
      </c>
      <c r="N132" s="343">
        <v>581.7</v>
      </c>
      <c r="O132" s="426">
        <v>581.5</v>
      </c>
      <c r="P132" s="427">
        <f t="shared" si="20"/>
        <v>0</v>
      </c>
      <c r="Q132" s="428">
        <f t="shared" si="20"/>
        <v>0</v>
      </c>
      <c r="R132" s="428">
        <f t="shared" si="20"/>
        <v>0</v>
      </c>
      <c r="S132" s="428">
        <f t="shared" si="20"/>
        <v>0</v>
      </c>
      <c r="T132" s="428">
        <f t="shared" si="21"/>
        <v>0</v>
      </c>
      <c r="U132" s="181">
        <f t="shared" si="22"/>
        <v>0</v>
      </c>
      <c r="V132" s="127">
        <f t="shared" si="25"/>
        <v>0</v>
      </c>
      <c r="W132" s="128">
        <f t="shared" si="19"/>
        <v>0</v>
      </c>
      <c r="X132" s="128">
        <f t="shared" si="19"/>
        <v>0</v>
      </c>
      <c r="Y132" s="128">
        <f t="shared" si="19"/>
        <v>0</v>
      </c>
      <c r="Z132" s="23">
        <f t="shared" si="23"/>
        <v>0</v>
      </c>
      <c r="AA132" s="225">
        <f t="shared" si="24"/>
        <v>0</v>
      </c>
    </row>
    <row r="133" spans="1:27" s="3" customFormat="1" ht="15" customHeight="1">
      <c r="A133" s="338">
        <v>70</v>
      </c>
      <c r="B133" s="64" t="s">
        <v>15</v>
      </c>
      <c r="C133" s="65" t="s">
        <v>30</v>
      </c>
      <c r="D133" s="425">
        <v>581.5</v>
      </c>
      <c r="E133" s="343">
        <v>581.7</v>
      </c>
      <c r="F133" s="343">
        <v>581.8</v>
      </c>
      <c r="G133" s="426">
        <v>582</v>
      </c>
      <c r="H133" s="425">
        <v>581.5</v>
      </c>
      <c r="I133" s="343">
        <v>581.7</v>
      </c>
      <c r="J133" s="343">
        <v>581.8</v>
      </c>
      <c r="K133" s="426">
        <v>582</v>
      </c>
      <c r="L133" s="425">
        <v>581.5</v>
      </c>
      <c r="M133" s="343">
        <v>581.7</v>
      </c>
      <c r="N133" s="343">
        <v>581.8</v>
      </c>
      <c r="O133" s="426">
        <v>582</v>
      </c>
      <c r="P133" s="427">
        <f t="shared" si="20"/>
        <v>0</v>
      </c>
      <c r="Q133" s="428">
        <f t="shared" si="20"/>
        <v>0</v>
      </c>
      <c r="R133" s="428">
        <f t="shared" si="20"/>
        <v>0</v>
      </c>
      <c r="S133" s="428">
        <f t="shared" si="20"/>
        <v>0</v>
      </c>
      <c r="T133" s="428">
        <f t="shared" si="21"/>
        <v>0</v>
      </c>
      <c r="U133" s="181">
        <f t="shared" si="22"/>
        <v>0</v>
      </c>
      <c r="V133" s="127">
        <f t="shared" si="25"/>
        <v>0</v>
      </c>
      <c r="W133" s="128">
        <f t="shared" si="19"/>
        <v>0</v>
      </c>
      <c r="X133" s="128">
        <f t="shared" si="19"/>
        <v>0</v>
      </c>
      <c r="Y133" s="128">
        <f t="shared" si="19"/>
        <v>0</v>
      </c>
      <c r="Z133" s="23">
        <f t="shared" si="23"/>
        <v>0</v>
      </c>
      <c r="AA133" s="225">
        <f t="shared" si="24"/>
        <v>0</v>
      </c>
    </row>
    <row r="134" spans="1:27" s="3" customFormat="1" ht="15" customHeight="1">
      <c r="A134" s="338">
        <v>71</v>
      </c>
      <c r="B134" s="64" t="s">
        <v>15</v>
      </c>
      <c r="C134" s="65" t="s">
        <v>31</v>
      </c>
      <c r="D134" s="425">
        <v>582</v>
      </c>
      <c r="E134" s="343">
        <v>581.8</v>
      </c>
      <c r="F134" s="343">
        <v>581.8</v>
      </c>
      <c r="G134" s="426">
        <v>582.2</v>
      </c>
      <c r="H134" s="425">
        <v>582</v>
      </c>
      <c r="I134" s="343">
        <v>581.8</v>
      </c>
      <c r="J134" s="343">
        <v>581.8</v>
      </c>
      <c r="K134" s="426">
        <v>582.2</v>
      </c>
      <c r="L134" s="425">
        <v>582</v>
      </c>
      <c r="M134" s="343">
        <v>581.8</v>
      </c>
      <c r="N134" s="343">
        <v>581.8</v>
      </c>
      <c r="O134" s="426">
        <v>582.2</v>
      </c>
      <c r="P134" s="427">
        <f t="shared" si="20"/>
        <v>0</v>
      </c>
      <c r="Q134" s="428">
        <f t="shared" si="20"/>
        <v>0</v>
      </c>
      <c r="R134" s="428">
        <f t="shared" si="20"/>
        <v>0</v>
      </c>
      <c r="S134" s="428">
        <f t="shared" si="20"/>
        <v>0</v>
      </c>
      <c r="T134" s="428">
        <f t="shared" si="21"/>
        <v>0</v>
      </c>
      <c r="U134" s="181">
        <f t="shared" si="22"/>
        <v>0</v>
      </c>
      <c r="V134" s="127">
        <f t="shared" si="25"/>
        <v>0</v>
      </c>
      <c r="W134" s="128">
        <f t="shared" si="19"/>
        <v>0</v>
      </c>
      <c r="X134" s="128">
        <f t="shared" si="19"/>
        <v>0</v>
      </c>
      <c r="Y134" s="128">
        <f t="shared" si="19"/>
        <v>0</v>
      </c>
      <c r="Z134" s="23">
        <f t="shared" si="23"/>
        <v>0</v>
      </c>
      <c r="AA134" s="225">
        <f t="shared" si="24"/>
        <v>0</v>
      </c>
    </row>
    <row r="135" spans="1:27" s="3" customFormat="1" ht="15" customHeight="1">
      <c r="A135" s="338">
        <v>72</v>
      </c>
      <c r="B135" s="64" t="s">
        <v>15</v>
      </c>
      <c r="C135" s="65" t="s">
        <v>32</v>
      </c>
      <c r="D135" s="425">
        <v>582.2</v>
      </c>
      <c r="E135" s="343">
        <v>581.8</v>
      </c>
      <c r="F135" s="343">
        <v>582.2</v>
      </c>
      <c r="G135" s="426">
        <v>582.5</v>
      </c>
      <c r="H135" s="425">
        <v>582.2</v>
      </c>
      <c r="I135" s="343">
        <v>581.8</v>
      </c>
      <c r="J135" s="343">
        <v>582.2</v>
      </c>
      <c r="K135" s="426">
        <v>582.5</v>
      </c>
      <c r="L135" s="425">
        <v>582.2</v>
      </c>
      <c r="M135" s="343">
        <v>581.8</v>
      </c>
      <c r="N135" s="343">
        <v>582.2</v>
      </c>
      <c r="O135" s="426">
        <v>582.5</v>
      </c>
      <c r="P135" s="427">
        <f t="shared" si="20"/>
        <v>0</v>
      </c>
      <c r="Q135" s="428">
        <f t="shared" si="20"/>
        <v>0</v>
      </c>
      <c r="R135" s="428">
        <f t="shared" si="20"/>
        <v>0</v>
      </c>
      <c r="S135" s="428">
        <f t="shared" si="20"/>
        <v>0</v>
      </c>
      <c r="T135" s="428">
        <f t="shared" si="21"/>
        <v>0</v>
      </c>
      <c r="U135" s="181">
        <f t="shared" si="22"/>
        <v>0</v>
      </c>
      <c r="V135" s="127">
        <f t="shared" si="25"/>
        <v>0</v>
      </c>
      <c r="W135" s="128">
        <f t="shared" si="19"/>
        <v>0</v>
      </c>
      <c r="X135" s="128">
        <f t="shared" si="19"/>
        <v>0</v>
      </c>
      <c r="Y135" s="128">
        <f t="shared" si="19"/>
        <v>0</v>
      </c>
      <c r="Z135" s="23">
        <f t="shared" si="23"/>
        <v>0</v>
      </c>
      <c r="AA135" s="225">
        <f t="shared" si="24"/>
        <v>0</v>
      </c>
    </row>
    <row r="136" spans="1:27" s="3" customFormat="1" ht="15" customHeight="1">
      <c r="A136" s="338">
        <v>73</v>
      </c>
      <c r="B136" s="64" t="s">
        <v>15</v>
      </c>
      <c r="C136" s="65" t="s">
        <v>33</v>
      </c>
      <c r="D136" s="425">
        <v>582.5</v>
      </c>
      <c r="E136" s="343">
        <v>582.2</v>
      </c>
      <c r="F136" s="343">
        <v>582.4</v>
      </c>
      <c r="G136" s="426">
        <v>582.6</v>
      </c>
      <c r="H136" s="425">
        <v>582.5</v>
      </c>
      <c r="I136" s="343">
        <v>582.2</v>
      </c>
      <c r="J136" s="343">
        <v>582.4</v>
      </c>
      <c r="K136" s="426">
        <v>582.6</v>
      </c>
      <c r="L136" s="425">
        <v>582.5</v>
      </c>
      <c r="M136" s="343">
        <v>582.2</v>
      </c>
      <c r="N136" s="343">
        <v>582.4</v>
      </c>
      <c r="O136" s="426">
        <v>582.6</v>
      </c>
      <c r="P136" s="427">
        <f t="shared" si="20"/>
        <v>0</v>
      </c>
      <c r="Q136" s="428">
        <f t="shared" si="20"/>
        <v>0</v>
      </c>
      <c r="R136" s="428">
        <f t="shared" si="20"/>
        <v>0</v>
      </c>
      <c r="S136" s="428">
        <f t="shared" si="20"/>
        <v>0</v>
      </c>
      <c r="T136" s="428">
        <f t="shared" si="21"/>
        <v>0</v>
      </c>
      <c r="U136" s="181">
        <f t="shared" si="22"/>
        <v>0</v>
      </c>
      <c r="V136" s="127">
        <f t="shared" si="25"/>
        <v>0</v>
      </c>
      <c r="W136" s="128">
        <f t="shared" si="19"/>
        <v>0</v>
      </c>
      <c r="X136" s="128">
        <f t="shared" si="19"/>
        <v>0</v>
      </c>
      <c r="Y136" s="128">
        <f t="shared" si="19"/>
        <v>0</v>
      </c>
      <c r="Z136" s="23">
        <f t="shared" si="23"/>
        <v>0</v>
      </c>
      <c r="AA136" s="225">
        <f t="shared" si="24"/>
        <v>0</v>
      </c>
    </row>
    <row r="137" spans="1:27" s="3" customFormat="1" ht="15" customHeight="1">
      <c r="A137" s="338">
        <v>74</v>
      </c>
      <c r="B137" s="64" t="s">
        <v>15</v>
      </c>
      <c r="C137" s="65" t="s">
        <v>34</v>
      </c>
      <c r="D137" s="425">
        <v>582.6</v>
      </c>
      <c r="E137" s="343">
        <v>582.4</v>
      </c>
      <c r="F137" s="343">
        <v>583</v>
      </c>
      <c r="G137" s="426">
        <v>583</v>
      </c>
      <c r="H137" s="425">
        <v>582.6</v>
      </c>
      <c r="I137" s="343">
        <v>582.4</v>
      </c>
      <c r="J137" s="343">
        <v>583</v>
      </c>
      <c r="K137" s="426">
        <v>583</v>
      </c>
      <c r="L137" s="425">
        <v>582.6</v>
      </c>
      <c r="M137" s="343">
        <v>582.4</v>
      </c>
      <c r="N137" s="343">
        <v>583</v>
      </c>
      <c r="O137" s="426">
        <v>583</v>
      </c>
      <c r="P137" s="427">
        <f t="shared" si="20"/>
        <v>0</v>
      </c>
      <c r="Q137" s="428">
        <f t="shared" si="20"/>
        <v>0</v>
      </c>
      <c r="R137" s="428">
        <f t="shared" si="20"/>
        <v>0</v>
      </c>
      <c r="S137" s="428">
        <f t="shared" si="20"/>
        <v>0</v>
      </c>
      <c r="T137" s="428">
        <f t="shared" si="21"/>
        <v>0</v>
      </c>
      <c r="U137" s="181">
        <f t="shared" si="22"/>
        <v>0</v>
      </c>
      <c r="V137" s="127">
        <f t="shared" si="25"/>
        <v>0</v>
      </c>
      <c r="W137" s="128">
        <f t="shared" si="25"/>
        <v>0</v>
      </c>
      <c r="X137" s="128">
        <f t="shared" si="25"/>
        <v>0</v>
      </c>
      <c r="Y137" s="128">
        <f t="shared" si="25"/>
        <v>0</v>
      </c>
      <c r="Z137" s="23">
        <f t="shared" si="23"/>
        <v>0</v>
      </c>
      <c r="AA137" s="225">
        <f t="shared" si="24"/>
        <v>0</v>
      </c>
    </row>
    <row r="138" spans="1:27" s="3" customFormat="1" ht="15" customHeight="1">
      <c r="A138" s="338">
        <v>75</v>
      </c>
      <c r="B138" s="64" t="s">
        <v>15</v>
      </c>
      <c r="C138" s="65" t="s">
        <v>35</v>
      </c>
      <c r="D138" s="425">
        <v>583</v>
      </c>
      <c r="E138" s="343">
        <v>583</v>
      </c>
      <c r="F138" s="343">
        <v>583.3</v>
      </c>
      <c r="G138" s="426">
        <v>583.3</v>
      </c>
      <c r="H138" s="425">
        <v>583</v>
      </c>
      <c r="I138" s="343">
        <v>583</v>
      </c>
      <c r="J138" s="343">
        <v>583.3</v>
      </c>
      <c r="K138" s="426">
        <v>583.3</v>
      </c>
      <c r="L138" s="425">
        <v>583</v>
      </c>
      <c r="M138" s="343">
        <v>583</v>
      </c>
      <c r="N138" s="343">
        <v>583.3</v>
      </c>
      <c r="O138" s="426">
        <v>583.3</v>
      </c>
      <c r="P138" s="427">
        <f t="shared" si="20"/>
        <v>0</v>
      </c>
      <c r="Q138" s="428">
        <f t="shared" si="20"/>
        <v>0</v>
      </c>
      <c r="R138" s="428">
        <f t="shared" si="20"/>
        <v>0</v>
      </c>
      <c r="S138" s="428">
        <f t="shared" si="20"/>
        <v>0</v>
      </c>
      <c r="T138" s="428">
        <f t="shared" si="21"/>
        <v>0</v>
      </c>
      <c r="U138" s="181">
        <f t="shared" si="22"/>
        <v>0</v>
      </c>
      <c r="V138" s="127">
        <f t="shared" si="25"/>
        <v>0</v>
      </c>
      <c r="W138" s="128">
        <f t="shared" si="25"/>
        <v>0</v>
      </c>
      <c r="X138" s="128">
        <f t="shared" si="25"/>
        <v>0</v>
      </c>
      <c r="Y138" s="128">
        <f t="shared" si="25"/>
        <v>0</v>
      </c>
      <c r="Z138" s="23">
        <f t="shared" si="23"/>
        <v>0</v>
      </c>
      <c r="AA138" s="225">
        <f t="shared" si="24"/>
        <v>0</v>
      </c>
    </row>
    <row r="139" spans="1:27" s="3" customFormat="1" ht="15" customHeight="1" thickBot="1">
      <c r="A139" s="429">
        <v>76</v>
      </c>
      <c r="B139" s="197" t="s">
        <v>15</v>
      </c>
      <c r="C139" s="198" t="s">
        <v>36</v>
      </c>
      <c r="D139" s="461">
        <v>583.3</v>
      </c>
      <c r="E139" s="462">
        <v>583.3</v>
      </c>
      <c r="F139" s="462">
        <v>584.5</v>
      </c>
      <c r="G139" s="463">
        <v>583.8</v>
      </c>
      <c r="H139" s="461">
        <v>583.3</v>
      </c>
      <c r="I139" s="462">
        <v>583.3</v>
      </c>
      <c r="J139" s="462">
        <v>584.5</v>
      </c>
      <c r="K139" s="463">
        <v>583.8</v>
      </c>
      <c r="L139" s="461">
        <v>583.3</v>
      </c>
      <c r="M139" s="462">
        <v>583.3</v>
      </c>
      <c r="N139" s="462">
        <v>584.5</v>
      </c>
      <c r="O139" s="463">
        <v>583.8</v>
      </c>
      <c r="P139" s="435">
        <f t="shared" si="20"/>
        <v>0</v>
      </c>
      <c r="Q139" s="436">
        <f t="shared" si="20"/>
        <v>0</v>
      </c>
      <c r="R139" s="436">
        <f t="shared" si="20"/>
        <v>0</v>
      </c>
      <c r="S139" s="436">
        <f t="shared" si="20"/>
        <v>0</v>
      </c>
      <c r="T139" s="436">
        <f t="shared" si="21"/>
        <v>0</v>
      </c>
      <c r="U139" s="187">
        <f t="shared" si="22"/>
        <v>0</v>
      </c>
      <c r="V139" s="131">
        <f t="shared" si="25"/>
        <v>0</v>
      </c>
      <c r="W139" s="132">
        <f t="shared" si="25"/>
        <v>0</v>
      </c>
      <c r="X139" s="132">
        <f t="shared" si="25"/>
        <v>0</v>
      </c>
      <c r="Y139" s="132">
        <f t="shared" si="25"/>
        <v>0</v>
      </c>
      <c r="Z139" s="20">
        <f t="shared" si="23"/>
        <v>0</v>
      </c>
      <c r="AA139" s="222">
        <f t="shared" si="24"/>
        <v>0</v>
      </c>
    </row>
    <row r="140" spans="1:27" s="3" customFormat="1" ht="15" customHeight="1">
      <c r="A140" s="398">
        <v>77</v>
      </c>
      <c r="B140" s="68" t="s">
        <v>16</v>
      </c>
      <c r="C140" s="69" t="s">
        <v>28</v>
      </c>
      <c r="D140" s="437">
        <v>578</v>
      </c>
      <c r="E140" s="374">
        <v>578.5</v>
      </c>
      <c r="F140" s="374">
        <v>579.7</v>
      </c>
      <c r="G140" s="438">
        <v>581</v>
      </c>
      <c r="H140" s="437">
        <v>578</v>
      </c>
      <c r="I140" s="374">
        <v>578.5</v>
      </c>
      <c r="J140" s="374">
        <v>579.7</v>
      </c>
      <c r="K140" s="438">
        <v>581</v>
      </c>
      <c r="L140" s="437">
        <v>578</v>
      </c>
      <c r="M140" s="374">
        <v>578.5</v>
      </c>
      <c r="N140" s="374">
        <v>579.7</v>
      </c>
      <c r="O140" s="438">
        <v>581</v>
      </c>
      <c r="P140" s="396">
        <f t="shared" si="20"/>
        <v>0</v>
      </c>
      <c r="Q140" s="397">
        <f t="shared" si="20"/>
        <v>0</v>
      </c>
      <c r="R140" s="397">
        <f t="shared" si="20"/>
        <v>0</v>
      </c>
      <c r="S140" s="397">
        <f t="shared" si="20"/>
        <v>0</v>
      </c>
      <c r="T140" s="397">
        <f t="shared" si="21"/>
        <v>0</v>
      </c>
      <c r="U140" s="172">
        <f t="shared" si="22"/>
        <v>0</v>
      </c>
      <c r="V140" s="103">
        <f t="shared" si="25"/>
        <v>0</v>
      </c>
      <c r="W140" s="104">
        <f t="shared" si="25"/>
        <v>0</v>
      </c>
      <c r="X140" s="104">
        <f t="shared" si="25"/>
        <v>0</v>
      </c>
      <c r="Y140" s="104">
        <f t="shared" si="25"/>
        <v>0</v>
      </c>
      <c r="Z140" s="21">
        <f>SUM(V140:Y140)/4</f>
        <v>0</v>
      </c>
      <c r="AA140" s="223">
        <f>Z140*36</f>
        <v>0</v>
      </c>
    </row>
    <row r="141" spans="1:27" s="3" customFormat="1" ht="15" customHeight="1">
      <c r="A141" s="406">
        <v>78</v>
      </c>
      <c r="B141" s="41" t="s">
        <v>16</v>
      </c>
      <c r="C141" s="60" t="s">
        <v>29</v>
      </c>
      <c r="D141" s="399">
        <v>581</v>
      </c>
      <c r="E141" s="354">
        <v>579.7</v>
      </c>
      <c r="F141" s="354">
        <v>580.7</v>
      </c>
      <c r="G141" s="400">
        <v>581.7</v>
      </c>
      <c r="H141" s="399">
        <v>581</v>
      </c>
      <c r="I141" s="354">
        <v>579.7</v>
      </c>
      <c r="J141" s="354">
        <v>580.7</v>
      </c>
      <c r="K141" s="400">
        <v>581.7</v>
      </c>
      <c r="L141" s="399">
        <v>581</v>
      </c>
      <c r="M141" s="354">
        <v>579.7</v>
      </c>
      <c r="N141" s="354">
        <v>580.7</v>
      </c>
      <c r="O141" s="400">
        <v>581.7</v>
      </c>
      <c r="P141" s="404">
        <f t="shared" si="20"/>
        <v>0</v>
      </c>
      <c r="Q141" s="405">
        <f t="shared" si="20"/>
        <v>0</v>
      </c>
      <c r="R141" s="405">
        <f t="shared" si="20"/>
        <v>0</v>
      </c>
      <c r="S141" s="405">
        <f t="shared" si="20"/>
        <v>0</v>
      </c>
      <c r="T141" s="405">
        <f t="shared" si="21"/>
        <v>0</v>
      </c>
      <c r="U141" s="174">
        <f t="shared" si="22"/>
        <v>0</v>
      </c>
      <c r="V141" s="141">
        <f t="shared" si="25"/>
        <v>0</v>
      </c>
      <c r="W141" s="142">
        <f t="shared" si="25"/>
        <v>0</v>
      </c>
      <c r="X141" s="142">
        <f t="shared" si="25"/>
        <v>0</v>
      </c>
      <c r="Y141" s="142">
        <f t="shared" si="25"/>
        <v>0</v>
      </c>
      <c r="Z141" s="25">
        <f t="shared" si="23"/>
        <v>0</v>
      </c>
      <c r="AA141" s="227">
        <f t="shared" si="24"/>
        <v>0</v>
      </c>
    </row>
    <row r="142" spans="1:27" s="3" customFormat="1" ht="15" customHeight="1">
      <c r="A142" s="406">
        <v>79</v>
      </c>
      <c r="B142" s="41" t="s">
        <v>16</v>
      </c>
      <c r="C142" s="60" t="s">
        <v>30</v>
      </c>
      <c r="D142" s="399">
        <v>581.7</v>
      </c>
      <c r="E142" s="354">
        <v>580.7</v>
      </c>
      <c r="F142" s="354">
        <v>581.2</v>
      </c>
      <c r="G142" s="400">
        <v>581.8</v>
      </c>
      <c r="H142" s="399">
        <v>581.7</v>
      </c>
      <c r="I142" s="354">
        <v>580.7</v>
      </c>
      <c r="J142" s="354">
        <v>581.2</v>
      </c>
      <c r="K142" s="400">
        <v>581.8</v>
      </c>
      <c r="L142" s="399">
        <v>581.7</v>
      </c>
      <c r="M142" s="354">
        <v>580.7</v>
      </c>
      <c r="N142" s="354">
        <v>581.2</v>
      </c>
      <c r="O142" s="400">
        <v>581.8</v>
      </c>
      <c r="P142" s="404">
        <f t="shared" si="20"/>
        <v>0</v>
      </c>
      <c r="Q142" s="405">
        <f t="shared" si="20"/>
        <v>0</v>
      </c>
      <c r="R142" s="405">
        <f t="shared" si="20"/>
        <v>0</v>
      </c>
      <c r="S142" s="405">
        <f t="shared" si="20"/>
        <v>0</v>
      </c>
      <c r="T142" s="405">
        <f t="shared" si="21"/>
        <v>0</v>
      </c>
      <c r="U142" s="174">
        <f t="shared" si="22"/>
        <v>0</v>
      </c>
      <c r="V142" s="141">
        <f t="shared" si="25"/>
        <v>0</v>
      </c>
      <c r="W142" s="142">
        <f t="shared" si="25"/>
        <v>0</v>
      </c>
      <c r="X142" s="142">
        <f t="shared" si="25"/>
        <v>0</v>
      </c>
      <c r="Y142" s="142">
        <f t="shared" si="25"/>
        <v>0</v>
      </c>
      <c r="Z142" s="25">
        <f t="shared" si="23"/>
        <v>0</v>
      </c>
      <c r="AA142" s="227">
        <f t="shared" si="24"/>
        <v>0</v>
      </c>
    </row>
    <row r="143" spans="1:27" s="3" customFormat="1" ht="15" customHeight="1">
      <c r="A143" s="406">
        <v>80</v>
      </c>
      <c r="B143" s="41" t="s">
        <v>16</v>
      </c>
      <c r="C143" s="60" t="s">
        <v>31</v>
      </c>
      <c r="D143" s="399">
        <v>581.8</v>
      </c>
      <c r="E143" s="354">
        <v>581.2</v>
      </c>
      <c r="F143" s="354">
        <v>581.6</v>
      </c>
      <c r="G143" s="400">
        <v>581.8</v>
      </c>
      <c r="H143" s="399">
        <v>581.8</v>
      </c>
      <c r="I143" s="354">
        <v>581.2</v>
      </c>
      <c r="J143" s="354">
        <v>581.6</v>
      </c>
      <c r="K143" s="400">
        <v>581.8</v>
      </c>
      <c r="L143" s="399">
        <v>581.8</v>
      </c>
      <c r="M143" s="354">
        <v>581.2</v>
      </c>
      <c r="N143" s="354">
        <v>581.6</v>
      </c>
      <c r="O143" s="400">
        <v>581.8</v>
      </c>
      <c r="P143" s="404">
        <f t="shared" si="20"/>
        <v>0</v>
      </c>
      <c r="Q143" s="405">
        <f t="shared" si="20"/>
        <v>0</v>
      </c>
      <c r="R143" s="405">
        <f t="shared" si="20"/>
        <v>0</v>
      </c>
      <c r="S143" s="405">
        <f t="shared" si="20"/>
        <v>0</v>
      </c>
      <c r="T143" s="405">
        <f t="shared" si="21"/>
        <v>0</v>
      </c>
      <c r="U143" s="174">
        <f t="shared" si="22"/>
        <v>0</v>
      </c>
      <c r="V143" s="141">
        <f t="shared" si="25"/>
        <v>0</v>
      </c>
      <c r="W143" s="142">
        <f t="shared" si="25"/>
        <v>0</v>
      </c>
      <c r="X143" s="142">
        <f t="shared" si="25"/>
        <v>0</v>
      </c>
      <c r="Y143" s="142">
        <f t="shared" si="25"/>
        <v>0</v>
      </c>
      <c r="Z143" s="25">
        <f t="shared" si="23"/>
        <v>0</v>
      </c>
      <c r="AA143" s="227">
        <f t="shared" si="24"/>
        <v>0</v>
      </c>
    </row>
    <row r="144" spans="1:27" s="3" customFormat="1" ht="15" customHeight="1">
      <c r="A144" s="406">
        <v>81</v>
      </c>
      <c r="B144" s="41" t="s">
        <v>16</v>
      </c>
      <c r="C144" s="60" t="s">
        <v>32</v>
      </c>
      <c r="D144" s="399">
        <v>581.8</v>
      </c>
      <c r="E144" s="354">
        <v>581.6</v>
      </c>
      <c r="F144" s="354">
        <v>582.1</v>
      </c>
      <c r="G144" s="400">
        <v>582.2</v>
      </c>
      <c r="H144" s="399">
        <v>581.8</v>
      </c>
      <c r="I144" s="354">
        <v>581.6</v>
      </c>
      <c r="J144" s="354">
        <v>582.1</v>
      </c>
      <c r="K144" s="400">
        <v>582.2</v>
      </c>
      <c r="L144" s="399">
        <v>581.8</v>
      </c>
      <c r="M144" s="354">
        <v>581.6</v>
      </c>
      <c r="N144" s="354">
        <v>582.1</v>
      </c>
      <c r="O144" s="400">
        <v>582.2</v>
      </c>
      <c r="P144" s="404">
        <f t="shared" si="20"/>
        <v>0</v>
      </c>
      <c r="Q144" s="405">
        <f t="shared" si="20"/>
        <v>0</v>
      </c>
      <c r="R144" s="405">
        <f t="shared" si="20"/>
        <v>0</v>
      </c>
      <c r="S144" s="405">
        <f t="shared" si="20"/>
        <v>0</v>
      </c>
      <c r="T144" s="405">
        <f t="shared" si="21"/>
        <v>0</v>
      </c>
      <c r="U144" s="174">
        <f t="shared" si="22"/>
        <v>0</v>
      </c>
      <c r="V144" s="141">
        <f t="shared" si="25"/>
        <v>0</v>
      </c>
      <c r="W144" s="142">
        <f t="shared" si="25"/>
        <v>0</v>
      </c>
      <c r="X144" s="142">
        <f t="shared" si="25"/>
        <v>0</v>
      </c>
      <c r="Y144" s="142">
        <f t="shared" si="25"/>
        <v>0</v>
      </c>
      <c r="Z144" s="25">
        <f t="shared" si="23"/>
        <v>0</v>
      </c>
      <c r="AA144" s="227">
        <f t="shared" si="24"/>
        <v>0</v>
      </c>
    </row>
    <row r="145" spans="1:27" s="3" customFormat="1" ht="15" customHeight="1">
      <c r="A145" s="406">
        <v>82</v>
      </c>
      <c r="B145" s="41" t="s">
        <v>16</v>
      </c>
      <c r="C145" s="60" t="s">
        <v>33</v>
      </c>
      <c r="D145" s="399">
        <v>582.2</v>
      </c>
      <c r="E145" s="354">
        <v>582.1</v>
      </c>
      <c r="F145" s="354">
        <v>582.5</v>
      </c>
      <c r="G145" s="400">
        <v>582.4</v>
      </c>
      <c r="H145" s="399">
        <v>582.2</v>
      </c>
      <c r="I145" s="354">
        <v>582.1</v>
      </c>
      <c r="J145" s="354">
        <v>582.5</v>
      </c>
      <c r="K145" s="400">
        <v>582.4</v>
      </c>
      <c r="L145" s="399">
        <v>582.2</v>
      </c>
      <c r="M145" s="354">
        <v>582.1</v>
      </c>
      <c r="N145" s="354">
        <v>582.5</v>
      </c>
      <c r="O145" s="400">
        <v>582.4</v>
      </c>
      <c r="P145" s="404">
        <f t="shared" si="20"/>
        <v>0</v>
      </c>
      <c r="Q145" s="405">
        <f t="shared" si="20"/>
        <v>0</v>
      </c>
      <c r="R145" s="405">
        <f t="shared" si="20"/>
        <v>0</v>
      </c>
      <c r="S145" s="405">
        <f t="shared" si="20"/>
        <v>0</v>
      </c>
      <c r="T145" s="405">
        <f t="shared" si="21"/>
        <v>0</v>
      </c>
      <c r="U145" s="174">
        <f t="shared" si="22"/>
        <v>0</v>
      </c>
      <c r="V145" s="141">
        <f t="shared" si="25"/>
        <v>0</v>
      </c>
      <c r="W145" s="142">
        <f t="shared" si="25"/>
        <v>0</v>
      </c>
      <c r="X145" s="142">
        <f t="shared" si="25"/>
        <v>0</v>
      </c>
      <c r="Y145" s="142">
        <f t="shared" si="25"/>
        <v>0</v>
      </c>
      <c r="Z145" s="25">
        <f t="shared" si="23"/>
        <v>0</v>
      </c>
      <c r="AA145" s="227">
        <f t="shared" si="24"/>
        <v>0</v>
      </c>
    </row>
    <row r="146" spans="1:27" s="3" customFormat="1" ht="15" customHeight="1" thickBot="1">
      <c r="A146" s="407">
        <v>83</v>
      </c>
      <c r="B146" s="43" t="s">
        <v>16</v>
      </c>
      <c r="C146" s="70" t="s">
        <v>34</v>
      </c>
      <c r="D146" s="441">
        <v>582.4</v>
      </c>
      <c r="E146" s="357">
        <v>582.5</v>
      </c>
      <c r="F146" s="357">
        <v>583.1</v>
      </c>
      <c r="G146" s="442">
        <v>583</v>
      </c>
      <c r="H146" s="441">
        <v>582.4</v>
      </c>
      <c r="I146" s="357">
        <v>582.5</v>
      </c>
      <c r="J146" s="357">
        <v>583.1</v>
      </c>
      <c r="K146" s="442">
        <v>583</v>
      </c>
      <c r="L146" s="441">
        <v>582.4</v>
      </c>
      <c r="M146" s="357">
        <v>582.5</v>
      </c>
      <c r="N146" s="357">
        <v>583.1</v>
      </c>
      <c r="O146" s="442">
        <v>583</v>
      </c>
      <c r="P146" s="443">
        <f t="shared" si="20"/>
        <v>0</v>
      </c>
      <c r="Q146" s="444">
        <f t="shared" si="20"/>
        <v>0</v>
      </c>
      <c r="R146" s="444">
        <f t="shared" si="20"/>
        <v>0</v>
      </c>
      <c r="S146" s="444">
        <f t="shared" si="20"/>
        <v>0</v>
      </c>
      <c r="T146" s="444">
        <f t="shared" si="21"/>
        <v>0</v>
      </c>
      <c r="U146" s="177">
        <f t="shared" si="22"/>
        <v>0</v>
      </c>
      <c r="V146" s="112">
        <f t="shared" si="25"/>
        <v>0</v>
      </c>
      <c r="W146" s="113">
        <f t="shared" si="25"/>
        <v>0</v>
      </c>
      <c r="X146" s="113">
        <f t="shared" si="25"/>
        <v>0</v>
      </c>
      <c r="Y146" s="113">
        <f t="shared" si="25"/>
        <v>0</v>
      </c>
      <c r="Z146" s="22">
        <f t="shared" si="23"/>
        <v>0</v>
      </c>
      <c r="AA146" s="224">
        <f t="shared" si="24"/>
        <v>0</v>
      </c>
    </row>
    <row r="147" spans="1:27" s="3" customFormat="1" ht="15" customHeight="1" thickBot="1">
      <c r="A147" s="704" t="s">
        <v>38</v>
      </c>
      <c r="B147" s="705"/>
      <c r="C147" s="705"/>
      <c r="D147" s="705"/>
      <c r="E147" s="705"/>
      <c r="F147" s="705"/>
      <c r="G147" s="705"/>
      <c r="H147" s="705"/>
      <c r="I147" s="705"/>
      <c r="J147" s="705"/>
      <c r="K147" s="705"/>
      <c r="L147" s="705"/>
      <c r="M147" s="705"/>
      <c r="N147" s="705"/>
      <c r="O147" s="705"/>
      <c r="P147" s="705"/>
      <c r="Q147" s="705"/>
      <c r="R147" s="705"/>
      <c r="S147" s="705"/>
      <c r="T147" s="705"/>
      <c r="U147" s="230">
        <f>SUM(U64:U146)</f>
        <v>0</v>
      </c>
      <c r="V147" s="244"/>
      <c r="W147" s="245"/>
      <c r="X147" s="245"/>
      <c r="Y147" s="245"/>
      <c r="Z147" s="245"/>
      <c r="AA147" s="246">
        <f>SUM(AA64:AA146)</f>
        <v>0</v>
      </c>
    </row>
    <row r="148" spans="1:27" s="243" customFormat="1" ht="15" customHeight="1" thickBot="1">
      <c r="A148" s="706" t="s">
        <v>76</v>
      </c>
      <c r="B148" s="707"/>
      <c r="C148" s="707"/>
      <c r="D148" s="707"/>
      <c r="E148" s="707"/>
      <c r="F148" s="707"/>
      <c r="G148" s="707"/>
      <c r="H148" s="707"/>
      <c r="I148" s="707"/>
      <c r="J148" s="707"/>
      <c r="K148" s="707"/>
      <c r="L148" s="707"/>
      <c r="M148" s="707"/>
      <c r="N148" s="707"/>
      <c r="O148" s="707"/>
      <c r="P148" s="707"/>
      <c r="Q148" s="707"/>
      <c r="R148" s="707"/>
      <c r="S148" s="707"/>
      <c r="T148" s="707"/>
      <c r="U148" s="251">
        <f>U147+U62</f>
        <v>0</v>
      </c>
      <c r="V148" s="254"/>
      <c r="W148" s="252"/>
      <c r="X148" s="252"/>
      <c r="Y148" s="252"/>
      <c r="Z148" s="252"/>
      <c r="AA148" s="253">
        <f>AA147+AA62</f>
        <v>0</v>
      </c>
    </row>
    <row r="149" spans="1:27" s="243" customFormat="1" ht="15" customHeight="1">
      <c r="A149" s="646"/>
      <c r="B149" s="646"/>
      <c r="C149" s="646"/>
      <c r="D149" s="646"/>
      <c r="E149" s="646"/>
      <c r="F149" s="646"/>
      <c r="G149" s="646"/>
      <c r="H149" s="646"/>
      <c r="I149" s="646"/>
      <c r="J149" s="646"/>
      <c r="K149" s="646"/>
      <c r="L149" s="646"/>
      <c r="M149" s="646"/>
      <c r="N149" s="646"/>
      <c r="O149" s="646"/>
      <c r="P149" s="646"/>
      <c r="Q149" s="646"/>
      <c r="R149" s="646"/>
      <c r="S149" s="646"/>
      <c r="T149" s="646"/>
      <c r="U149" s="647"/>
      <c r="V149" s="648"/>
      <c r="W149" s="649"/>
      <c r="X149" s="649"/>
      <c r="Y149" s="649"/>
      <c r="Z149" s="649"/>
      <c r="AA149" s="649"/>
    </row>
    <row r="150" spans="1:27" s="243" customFormat="1" ht="15" customHeight="1">
      <c r="A150" s="646"/>
      <c r="B150" s="646"/>
      <c r="C150" s="646"/>
      <c r="D150" s="646"/>
      <c r="E150" s="646"/>
      <c r="F150" s="646"/>
      <c r="G150" s="646"/>
      <c r="M150" s="646"/>
      <c r="N150" s="646"/>
      <c r="O150" s="646"/>
      <c r="P150" s="646"/>
      <c r="Q150" s="646"/>
      <c r="R150" s="646"/>
      <c r="S150" s="646"/>
      <c r="T150" s="646"/>
      <c r="U150" s="647"/>
      <c r="V150" s="648"/>
      <c r="W150" s="649"/>
      <c r="X150" s="649"/>
      <c r="Y150" s="649"/>
      <c r="Z150" s="649"/>
      <c r="AA150" s="649"/>
    </row>
    <row r="151" spans="1:27" s="243" customFormat="1" ht="15" customHeight="1">
      <c r="A151" s="646"/>
      <c r="B151" s="646"/>
      <c r="C151" s="646"/>
      <c r="D151" s="646"/>
      <c r="E151" s="646"/>
      <c r="F151" s="646"/>
      <c r="G151" s="646"/>
      <c r="I151" s="617" t="s">
        <v>178</v>
      </c>
      <c r="J151" s="645"/>
      <c r="K151" s="617"/>
      <c r="M151" s="646"/>
      <c r="N151" s="646"/>
      <c r="O151" s="646"/>
      <c r="P151" s="646"/>
      <c r="Q151" s="646"/>
      <c r="R151" s="646"/>
      <c r="S151" s="646"/>
      <c r="T151" s="617" t="s">
        <v>178</v>
      </c>
      <c r="U151" s="647"/>
      <c r="V151" s="648"/>
      <c r="W151" s="649"/>
      <c r="X151" s="649"/>
      <c r="Y151" s="649"/>
      <c r="Z151" s="649"/>
      <c r="AA151" s="649"/>
    </row>
    <row r="152" spans="1:27" s="243" customFormat="1" ht="15" customHeight="1">
      <c r="A152" s="646"/>
      <c r="B152" s="646"/>
      <c r="C152" s="646"/>
      <c r="D152" s="646"/>
      <c r="E152" s="646"/>
      <c r="F152" s="646"/>
      <c r="G152" s="646"/>
      <c r="I152" s="643" t="s">
        <v>179</v>
      </c>
      <c r="J152" s="645"/>
      <c r="K152" s="617"/>
      <c r="M152" s="646"/>
      <c r="N152" s="646"/>
      <c r="O152" s="646"/>
      <c r="P152" s="646"/>
      <c r="Q152" s="646"/>
      <c r="R152" s="646"/>
      <c r="S152" s="646"/>
      <c r="T152" s="619" t="s">
        <v>180</v>
      </c>
      <c r="U152" s="647"/>
      <c r="V152" s="648"/>
      <c r="W152" s="649"/>
      <c r="X152" s="649"/>
      <c r="Y152" s="649"/>
      <c r="Z152" s="649"/>
      <c r="AA152" s="649"/>
    </row>
    <row r="153" spans="1:27" s="243" customFormat="1" ht="12.75">
      <c r="A153" s="646"/>
      <c r="B153" s="646"/>
      <c r="C153" s="646"/>
      <c r="D153" s="646"/>
      <c r="E153" s="646"/>
      <c r="F153" s="646"/>
      <c r="G153" s="646"/>
      <c r="H153" s="646"/>
      <c r="I153" s="646"/>
      <c r="J153" s="646"/>
      <c r="K153" s="646"/>
      <c r="L153" s="646"/>
      <c r="M153" s="646"/>
      <c r="N153" s="646"/>
      <c r="O153" s="646"/>
      <c r="P153" s="646"/>
      <c r="Q153" s="646"/>
      <c r="R153" s="646"/>
      <c r="S153" s="646"/>
      <c r="T153" s="646"/>
      <c r="U153" s="647"/>
      <c r="V153" s="648"/>
      <c r="W153" s="649"/>
      <c r="X153" s="649"/>
      <c r="Y153" s="649"/>
      <c r="Z153" s="649"/>
      <c r="AA153" s="649"/>
    </row>
    <row r="154" spans="1:27" s="243" customFormat="1" ht="12.75">
      <c r="A154" s="646"/>
      <c r="B154" s="646"/>
      <c r="C154" s="646"/>
      <c r="D154" s="646"/>
      <c r="E154" s="646"/>
      <c r="F154" s="646"/>
      <c r="G154" s="646"/>
      <c r="H154" s="646"/>
      <c r="I154" s="646"/>
      <c r="J154" s="646"/>
      <c r="K154" s="646"/>
      <c r="L154" s="646"/>
      <c r="M154" s="646"/>
      <c r="N154" s="646"/>
      <c r="O154" s="646"/>
      <c r="P154" s="646"/>
      <c r="Q154" s="646"/>
      <c r="R154" s="646"/>
      <c r="S154" s="646"/>
      <c r="T154" s="646"/>
      <c r="U154" s="647"/>
      <c r="V154" s="648"/>
      <c r="W154" s="649"/>
      <c r="X154" s="649"/>
      <c r="Y154" s="649"/>
      <c r="Z154" s="649"/>
      <c r="AA154" s="649"/>
    </row>
    <row r="156" spans="2:27" ht="12.75">
      <c r="B156" s="692" t="s">
        <v>163</v>
      </c>
      <c r="C156" s="692"/>
      <c r="D156" s="692"/>
      <c r="E156" s="692"/>
      <c r="F156" s="692"/>
      <c r="G156" s="692"/>
      <c r="H156" s="692"/>
      <c r="I156" s="692"/>
      <c r="J156" s="692"/>
      <c r="K156" s="692"/>
      <c r="U156" s="13"/>
      <c r="AA156" s="13"/>
    </row>
    <row r="157" ht="12.75">
      <c r="B157" s="558" t="s">
        <v>164</v>
      </c>
    </row>
    <row r="158" ht="12.75">
      <c r="B158" s="558" t="s">
        <v>165</v>
      </c>
    </row>
    <row r="159" spans="2:16" ht="12.75">
      <c r="B159" s="558" t="s">
        <v>166</v>
      </c>
      <c r="P159" s="14"/>
    </row>
    <row r="160" ht="12.75">
      <c r="B160" s="558"/>
    </row>
  </sheetData>
  <sheetProtection selectLockedCells="1" selectUnlockedCells="1"/>
  <mergeCells count="17">
    <mergeCell ref="A147:T147"/>
    <mergeCell ref="A148:T148"/>
    <mergeCell ref="A2:AA2"/>
    <mergeCell ref="A3:AA3"/>
    <mergeCell ref="A4:A6"/>
    <mergeCell ref="B4:C5"/>
    <mergeCell ref="D4:G6"/>
    <mergeCell ref="P4:U4"/>
    <mergeCell ref="V4:AA4"/>
    <mergeCell ref="P5:S5"/>
    <mergeCell ref="A1:AA1"/>
    <mergeCell ref="B156:K156"/>
    <mergeCell ref="H4:O4"/>
    <mergeCell ref="H5:K6"/>
    <mergeCell ref="L5:O6"/>
    <mergeCell ref="V5:Y5"/>
    <mergeCell ref="A62:T62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5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2" sqref="A2:W2"/>
    </sheetView>
  </sheetViews>
  <sheetFormatPr defaultColWidth="8.7109375" defaultRowHeight="12.75"/>
  <cols>
    <col min="1" max="1" width="8.140625" style="1" customWidth="1"/>
    <col min="2" max="3" width="5.7109375" style="5" customWidth="1"/>
    <col min="4" max="12" width="8.7109375" style="8" customWidth="1"/>
    <col min="13" max="13" width="9.7109375" style="8" customWidth="1"/>
    <col min="14" max="14" width="8.7109375" style="2" customWidth="1"/>
    <col min="15" max="22" width="8.7109375" style="8" customWidth="1"/>
    <col min="23" max="23" width="9.7109375" style="8" customWidth="1"/>
    <col min="24" max="16384" width="8.7109375" style="2" customWidth="1"/>
  </cols>
  <sheetData>
    <row r="1" spans="1:23" ht="12.75">
      <c r="A1" s="691" t="s">
        <v>187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</row>
    <row r="2" spans="1:23" ht="66" customHeight="1" thickBot="1">
      <c r="A2" s="736" t="s">
        <v>176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</row>
    <row r="3" spans="1:23" ht="15.75" thickBot="1">
      <c r="A3" s="709" t="s">
        <v>158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1"/>
    </row>
    <row r="4" spans="1:23" ht="12.75" customHeight="1">
      <c r="A4" s="727" t="s">
        <v>0</v>
      </c>
      <c r="B4" s="717" t="s">
        <v>45</v>
      </c>
      <c r="C4" s="729"/>
      <c r="D4" s="749" t="s">
        <v>153</v>
      </c>
      <c r="E4" s="750"/>
      <c r="F4" s="750"/>
      <c r="G4" s="750"/>
      <c r="H4" s="750"/>
      <c r="I4" s="750"/>
      <c r="J4" s="750"/>
      <c r="K4" s="750"/>
      <c r="L4" s="750"/>
      <c r="M4" s="751"/>
      <c r="N4" s="733" t="s">
        <v>154</v>
      </c>
      <c r="O4" s="734"/>
      <c r="P4" s="734"/>
      <c r="Q4" s="734"/>
      <c r="R4" s="734"/>
      <c r="S4" s="734"/>
      <c r="T4" s="734"/>
      <c r="U4" s="734"/>
      <c r="V4" s="734"/>
      <c r="W4" s="735"/>
    </row>
    <row r="5" spans="1:23" s="3" customFormat="1" ht="53.25" customHeight="1">
      <c r="A5" s="727"/>
      <c r="B5" s="730"/>
      <c r="C5" s="731"/>
      <c r="D5" s="754" t="s">
        <v>155</v>
      </c>
      <c r="E5" s="732" t="s">
        <v>121</v>
      </c>
      <c r="F5" s="732"/>
      <c r="G5" s="732"/>
      <c r="H5" s="732"/>
      <c r="I5" s="732"/>
      <c r="J5" s="732"/>
      <c r="K5" s="732"/>
      <c r="L5" s="738" t="s">
        <v>156</v>
      </c>
      <c r="M5" s="740" t="s">
        <v>157</v>
      </c>
      <c r="N5" s="754" t="s">
        <v>155</v>
      </c>
      <c r="O5" s="732" t="s">
        <v>121</v>
      </c>
      <c r="P5" s="732"/>
      <c r="Q5" s="732"/>
      <c r="R5" s="732"/>
      <c r="S5" s="732"/>
      <c r="T5" s="732"/>
      <c r="U5" s="732"/>
      <c r="V5" s="738" t="s">
        <v>156</v>
      </c>
      <c r="W5" s="740" t="s">
        <v>157</v>
      </c>
    </row>
    <row r="6" spans="1:23" s="534" customFormat="1" ht="13.5" thickBot="1">
      <c r="A6" s="728"/>
      <c r="B6" s="208" t="s">
        <v>6</v>
      </c>
      <c r="C6" s="472" t="s">
        <v>5</v>
      </c>
      <c r="D6" s="755"/>
      <c r="E6" s="543">
        <v>32</v>
      </c>
      <c r="F6" s="543">
        <v>33</v>
      </c>
      <c r="G6" s="543">
        <v>34</v>
      </c>
      <c r="H6" s="543">
        <v>35</v>
      </c>
      <c r="I6" s="543">
        <v>36</v>
      </c>
      <c r="J6" s="543">
        <v>37</v>
      </c>
      <c r="K6" s="543">
        <v>38</v>
      </c>
      <c r="L6" s="739"/>
      <c r="M6" s="741"/>
      <c r="N6" s="755"/>
      <c r="O6" s="543">
        <v>32</v>
      </c>
      <c r="P6" s="543">
        <v>33</v>
      </c>
      <c r="Q6" s="543">
        <v>34</v>
      </c>
      <c r="R6" s="543">
        <v>35</v>
      </c>
      <c r="S6" s="543">
        <v>36</v>
      </c>
      <c r="T6" s="543">
        <v>37</v>
      </c>
      <c r="U6" s="543">
        <v>38</v>
      </c>
      <c r="V6" s="739"/>
      <c r="W6" s="741"/>
    </row>
    <row r="7" spans="1:23" s="4" customFormat="1" ht="14.25" thickBot="1" thickTop="1">
      <c r="A7" s="11" t="s">
        <v>83</v>
      </c>
      <c r="B7" s="205" t="s">
        <v>122</v>
      </c>
      <c r="C7" s="473" t="s">
        <v>85</v>
      </c>
      <c r="D7" s="16" t="s">
        <v>86</v>
      </c>
      <c r="E7" s="11" t="s">
        <v>87</v>
      </c>
      <c r="F7" s="11" t="s">
        <v>88</v>
      </c>
      <c r="G7" s="11" t="s">
        <v>89</v>
      </c>
      <c r="H7" s="11" t="s">
        <v>90</v>
      </c>
      <c r="I7" s="11" t="s">
        <v>123</v>
      </c>
      <c r="J7" s="11" t="s">
        <v>92</v>
      </c>
      <c r="K7" s="11" t="s">
        <v>93</v>
      </c>
      <c r="L7" s="11" t="s">
        <v>94</v>
      </c>
      <c r="M7" s="18" t="s">
        <v>119</v>
      </c>
      <c r="N7" s="16" t="s">
        <v>124</v>
      </c>
      <c r="O7" s="11" t="s">
        <v>125</v>
      </c>
      <c r="P7" s="11" t="s">
        <v>126</v>
      </c>
      <c r="Q7" s="11" t="s">
        <v>127</v>
      </c>
      <c r="R7" s="11" t="s">
        <v>128</v>
      </c>
      <c r="S7" s="11" t="s">
        <v>129</v>
      </c>
      <c r="T7" s="11" t="s">
        <v>130</v>
      </c>
      <c r="U7" s="219" t="s">
        <v>131</v>
      </c>
      <c r="V7" s="219" t="s">
        <v>132</v>
      </c>
      <c r="W7" s="17" t="s">
        <v>133</v>
      </c>
    </row>
    <row r="8" spans="1:23" s="4" customFormat="1" ht="14.25" thickBot="1" thickTop="1">
      <c r="A8" s="547" t="s">
        <v>7</v>
      </c>
      <c r="B8" s="216" t="s">
        <v>8</v>
      </c>
      <c r="C8" s="216"/>
      <c r="D8" s="539"/>
      <c r="E8" s="540"/>
      <c r="F8" s="540"/>
      <c r="G8" s="540"/>
      <c r="H8" s="540"/>
      <c r="I8" s="540"/>
      <c r="J8" s="540"/>
      <c r="K8" s="540"/>
      <c r="L8" s="540"/>
      <c r="M8" s="541"/>
      <c r="N8" s="542"/>
      <c r="O8" s="540"/>
      <c r="P8" s="540"/>
      <c r="Q8" s="540"/>
      <c r="R8" s="540"/>
      <c r="S8" s="540"/>
      <c r="T8" s="540"/>
      <c r="U8" s="540"/>
      <c r="V8" s="540"/>
      <c r="W8" s="541"/>
    </row>
    <row r="9" spans="1:23" s="3" customFormat="1" ht="15" customHeight="1">
      <c r="A9" s="73">
        <v>1</v>
      </c>
      <c r="B9" s="29" t="s">
        <v>22</v>
      </c>
      <c r="C9" s="474" t="s">
        <v>21</v>
      </c>
      <c r="D9" s="498">
        <v>0</v>
      </c>
      <c r="E9" s="193"/>
      <c r="F9" s="193"/>
      <c r="G9" s="193"/>
      <c r="H9" s="193"/>
      <c r="I9" s="193"/>
      <c r="J9" s="193"/>
      <c r="K9" s="193"/>
      <c r="L9" s="193">
        <f>E9+F9+G9+H9+I9+J9+K9</f>
        <v>0</v>
      </c>
      <c r="M9" s="499">
        <f>D9-L9</f>
        <v>0</v>
      </c>
      <c r="N9" s="500">
        <v>0</v>
      </c>
      <c r="O9" s="193"/>
      <c r="P9" s="193"/>
      <c r="Q9" s="193"/>
      <c r="R9" s="193"/>
      <c r="S9" s="193"/>
      <c r="T9" s="193"/>
      <c r="U9" s="193"/>
      <c r="V9" s="193">
        <f>O9+P9+Q9+R9+S9+T9+U9</f>
        <v>0</v>
      </c>
      <c r="W9" s="499">
        <f>N9-V9</f>
        <v>0</v>
      </c>
    </row>
    <row r="10" spans="1:23" s="3" customFormat="1" ht="15" customHeight="1" thickBot="1">
      <c r="A10" s="85">
        <v>2</v>
      </c>
      <c r="B10" s="31" t="s">
        <v>22</v>
      </c>
      <c r="C10" s="475" t="s">
        <v>24</v>
      </c>
      <c r="D10" s="501">
        <v>0</v>
      </c>
      <c r="E10" s="194"/>
      <c r="F10" s="194"/>
      <c r="G10" s="194"/>
      <c r="H10" s="194"/>
      <c r="I10" s="194"/>
      <c r="J10" s="194"/>
      <c r="K10" s="194"/>
      <c r="L10" s="194">
        <f aca="true" t="shared" si="0" ref="L10:L73">E10+F10+G10+H10+I10+J10+K10</f>
        <v>0</v>
      </c>
      <c r="M10" s="502">
        <f aca="true" t="shared" si="1" ref="M10:M73">D10-L10</f>
        <v>0</v>
      </c>
      <c r="N10" s="503">
        <v>0</v>
      </c>
      <c r="O10" s="194"/>
      <c r="P10" s="194"/>
      <c r="Q10" s="194"/>
      <c r="R10" s="194"/>
      <c r="S10" s="194"/>
      <c r="T10" s="194"/>
      <c r="U10" s="194"/>
      <c r="V10" s="194">
        <f aca="true" t="shared" si="2" ref="V10:V73">O10+P10+Q10+R10+S10+T10+U10</f>
        <v>0</v>
      </c>
      <c r="W10" s="502">
        <f aca="true" t="shared" si="3" ref="W10:W73">N10-V10</f>
        <v>0</v>
      </c>
    </row>
    <row r="11" spans="1:23" s="3" customFormat="1" ht="15" customHeight="1">
      <c r="A11" s="97">
        <v>3</v>
      </c>
      <c r="B11" s="33" t="s">
        <v>23</v>
      </c>
      <c r="C11" s="476" t="s">
        <v>21</v>
      </c>
      <c r="D11" s="495">
        <v>0</v>
      </c>
      <c r="E11" s="154"/>
      <c r="F11" s="154"/>
      <c r="G11" s="154"/>
      <c r="H11" s="154"/>
      <c r="I11" s="154"/>
      <c r="J11" s="154"/>
      <c r="K11" s="154"/>
      <c r="L11" s="154">
        <f t="shared" si="0"/>
        <v>0</v>
      </c>
      <c r="M11" s="504">
        <f t="shared" si="1"/>
        <v>0</v>
      </c>
      <c r="N11" s="505">
        <v>0</v>
      </c>
      <c r="O11" s="154"/>
      <c r="P11" s="154"/>
      <c r="Q11" s="154"/>
      <c r="R11" s="154"/>
      <c r="S11" s="154"/>
      <c r="T11" s="154"/>
      <c r="U11" s="154"/>
      <c r="V11" s="154">
        <f t="shared" si="2"/>
        <v>0</v>
      </c>
      <c r="W11" s="504">
        <f t="shared" si="3"/>
        <v>0</v>
      </c>
    </row>
    <row r="12" spans="1:23" s="3" customFormat="1" ht="15" customHeight="1" thickBot="1">
      <c r="A12" s="105">
        <v>4</v>
      </c>
      <c r="B12" s="35" t="s">
        <v>23</v>
      </c>
      <c r="C12" s="477" t="s">
        <v>24</v>
      </c>
      <c r="D12" s="143">
        <v>30.6</v>
      </c>
      <c r="E12" s="144"/>
      <c r="F12" s="144"/>
      <c r="G12" s="144"/>
      <c r="H12" s="144"/>
      <c r="I12" s="144"/>
      <c r="J12" s="144"/>
      <c r="K12" s="144"/>
      <c r="L12" s="144">
        <f t="shared" si="0"/>
        <v>0</v>
      </c>
      <c r="M12" s="145">
        <f t="shared" si="1"/>
        <v>30.6</v>
      </c>
      <c r="N12" s="507">
        <v>30.6</v>
      </c>
      <c r="O12" s="144"/>
      <c r="P12" s="144"/>
      <c r="Q12" s="144"/>
      <c r="R12" s="144"/>
      <c r="S12" s="144"/>
      <c r="T12" s="144"/>
      <c r="U12" s="144"/>
      <c r="V12" s="144">
        <f t="shared" si="2"/>
        <v>0</v>
      </c>
      <c r="W12" s="145">
        <f t="shared" si="3"/>
        <v>30.6</v>
      </c>
    </row>
    <row r="13" spans="1:23" s="3" customFormat="1" ht="15" customHeight="1">
      <c r="A13" s="114">
        <v>5</v>
      </c>
      <c r="B13" s="29" t="s">
        <v>10</v>
      </c>
      <c r="C13" s="474" t="s">
        <v>9</v>
      </c>
      <c r="D13" s="498">
        <v>15.3</v>
      </c>
      <c r="E13" s="193"/>
      <c r="F13" s="193"/>
      <c r="G13" s="193"/>
      <c r="H13" s="193"/>
      <c r="I13" s="193"/>
      <c r="J13" s="193"/>
      <c r="K13" s="193"/>
      <c r="L13" s="193">
        <f t="shared" si="0"/>
        <v>0</v>
      </c>
      <c r="M13" s="499">
        <f t="shared" si="1"/>
        <v>15.3</v>
      </c>
      <c r="N13" s="500">
        <v>15.3</v>
      </c>
      <c r="O13" s="193"/>
      <c r="P13" s="193"/>
      <c r="Q13" s="193"/>
      <c r="R13" s="193"/>
      <c r="S13" s="193"/>
      <c r="T13" s="193"/>
      <c r="U13" s="193"/>
      <c r="V13" s="193">
        <f t="shared" si="2"/>
        <v>0</v>
      </c>
      <c r="W13" s="499">
        <f t="shared" si="3"/>
        <v>15.3</v>
      </c>
    </row>
    <row r="14" spans="1:23" s="3" customFormat="1" ht="15" customHeight="1">
      <c r="A14" s="119">
        <v>6</v>
      </c>
      <c r="B14" s="37" t="s">
        <v>10</v>
      </c>
      <c r="C14" s="478" t="s">
        <v>17</v>
      </c>
      <c r="D14" s="124">
        <v>30.6</v>
      </c>
      <c r="E14" s="125"/>
      <c r="F14" s="125"/>
      <c r="G14" s="125"/>
      <c r="H14" s="125"/>
      <c r="I14" s="125"/>
      <c r="J14" s="125"/>
      <c r="K14" s="125"/>
      <c r="L14" s="125">
        <f t="shared" si="0"/>
        <v>0</v>
      </c>
      <c r="M14" s="492">
        <f t="shared" si="1"/>
        <v>30.6</v>
      </c>
      <c r="N14" s="493">
        <v>30.6</v>
      </c>
      <c r="O14" s="125"/>
      <c r="P14" s="125"/>
      <c r="Q14" s="125"/>
      <c r="R14" s="125"/>
      <c r="S14" s="125"/>
      <c r="T14" s="125"/>
      <c r="U14" s="125"/>
      <c r="V14" s="125">
        <f t="shared" si="2"/>
        <v>0</v>
      </c>
      <c r="W14" s="492">
        <f t="shared" si="3"/>
        <v>30.6</v>
      </c>
    </row>
    <row r="15" spans="1:23" s="3" customFormat="1" ht="15" customHeight="1">
      <c r="A15" s="119">
        <v>7</v>
      </c>
      <c r="B15" s="37" t="s">
        <v>10</v>
      </c>
      <c r="C15" s="478" t="s">
        <v>18</v>
      </c>
      <c r="D15" s="124">
        <v>0</v>
      </c>
      <c r="E15" s="125"/>
      <c r="F15" s="125"/>
      <c r="G15" s="125"/>
      <c r="H15" s="125"/>
      <c r="I15" s="125"/>
      <c r="J15" s="125"/>
      <c r="K15" s="125"/>
      <c r="L15" s="125">
        <f t="shared" si="0"/>
        <v>0</v>
      </c>
      <c r="M15" s="492">
        <f t="shared" si="1"/>
        <v>0</v>
      </c>
      <c r="N15" s="493">
        <v>0</v>
      </c>
      <c r="O15" s="125"/>
      <c r="P15" s="125"/>
      <c r="Q15" s="125"/>
      <c r="R15" s="125"/>
      <c r="S15" s="125"/>
      <c r="T15" s="125"/>
      <c r="U15" s="125"/>
      <c r="V15" s="125">
        <f t="shared" si="2"/>
        <v>0</v>
      </c>
      <c r="W15" s="492">
        <f t="shared" si="3"/>
        <v>0</v>
      </c>
    </row>
    <row r="16" spans="1:23" s="3" customFormat="1" ht="15" customHeight="1">
      <c r="A16" s="119">
        <v>8</v>
      </c>
      <c r="B16" s="37" t="s">
        <v>10</v>
      </c>
      <c r="C16" s="478" t="s">
        <v>19</v>
      </c>
      <c r="D16" s="124">
        <v>0</v>
      </c>
      <c r="E16" s="125"/>
      <c r="F16" s="125"/>
      <c r="G16" s="125"/>
      <c r="H16" s="125"/>
      <c r="I16" s="125"/>
      <c r="J16" s="125"/>
      <c r="K16" s="125"/>
      <c r="L16" s="125">
        <f t="shared" si="0"/>
        <v>0</v>
      </c>
      <c r="M16" s="492">
        <f t="shared" si="1"/>
        <v>0</v>
      </c>
      <c r="N16" s="493">
        <v>0</v>
      </c>
      <c r="O16" s="125"/>
      <c r="P16" s="125"/>
      <c r="Q16" s="125"/>
      <c r="R16" s="125"/>
      <c r="S16" s="125"/>
      <c r="T16" s="125"/>
      <c r="U16" s="125"/>
      <c r="V16" s="125">
        <f t="shared" si="2"/>
        <v>0</v>
      </c>
      <c r="W16" s="492">
        <f t="shared" si="3"/>
        <v>0</v>
      </c>
    </row>
    <row r="17" spans="1:23" s="3" customFormat="1" ht="15" customHeight="1">
      <c r="A17" s="119">
        <v>9</v>
      </c>
      <c r="B17" s="37" t="s">
        <v>10</v>
      </c>
      <c r="C17" s="478" t="s">
        <v>20</v>
      </c>
      <c r="D17" s="124">
        <v>0</v>
      </c>
      <c r="E17" s="125"/>
      <c r="F17" s="125"/>
      <c r="G17" s="125"/>
      <c r="H17" s="125"/>
      <c r="I17" s="125"/>
      <c r="J17" s="125"/>
      <c r="K17" s="125"/>
      <c r="L17" s="125">
        <f t="shared" si="0"/>
        <v>0</v>
      </c>
      <c r="M17" s="492">
        <f t="shared" si="1"/>
        <v>0</v>
      </c>
      <c r="N17" s="493">
        <v>0</v>
      </c>
      <c r="O17" s="125"/>
      <c r="P17" s="125"/>
      <c r="Q17" s="125"/>
      <c r="R17" s="125"/>
      <c r="S17" s="125"/>
      <c r="T17" s="125"/>
      <c r="U17" s="125"/>
      <c r="V17" s="125">
        <f t="shared" si="2"/>
        <v>0</v>
      </c>
      <c r="W17" s="492">
        <f t="shared" si="3"/>
        <v>0</v>
      </c>
    </row>
    <row r="18" spans="1:23" s="3" customFormat="1" ht="15" customHeight="1">
      <c r="A18" s="119">
        <v>10</v>
      </c>
      <c r="B18" s="37" t="s">
        <v>10</v>
      </c>
      <c r="C18" s="478" t="s">
        <v>21</v>
      </c>
      <c r="D18" s="124">
        <v>0</v>
      </c>
      <c r="E18" s="125"/>
      <c r="F18" s="125"/>
      <c r="G18" s="125"/>
      <c r="H18" s="125"/>
      <c r="I18" s="125"/>
      <c r="J18" s="125"/>
      <c r="K18" s="125"/>
      <c r="L18" s="125">
        <f t="shared" si="0"/>
        <v>0</v>
      </c>
      <c r="M18" s="492">
        <f t="shared" si="1"/>
        <v>0</v>
      </c>
      <c r="N18" s="493">
        <v>0</v>
      </c>
      <c r="O18" s="125"/>
      <c r="P18" s="125"/>
      <c r="Q18" s="125"/>
      <c r="R18" s="125"/>
      <c r="S18" s="125"/>
      <c r="T18" s="125"/>
      <c r="U18" s="125"/>
      <c r="V18" s="125">
        <f t="shared" si="2"/>
        <v>0</v>
      </c>
      <c r="W18" s="492">
        <f t="shared" si="3"/>
        <v>0</v>
      </c>
    </row>
    <row r="19" spans="1:23" s="3" customFormat="1" ht="15" customHeight="1" thickBot="1">
      <c r="A19" s="85">
        <v>11</v>
      </c>
      <c r="B19" s="39" t="s">
        <v>10</v>
      </c>
      <c r="C19" s="479" t="s">
        <v>24</v>
      </c>
      <c r="D19" s="501">
        <v>36.9</v>
      </c>
      <c r="E19" s="194"/>
      <c r="F19" s="194"/>
      <c r="G19" s="194"/>
      <c r="H19" s="194"/>
      <c r="I19" s="194"/>
      <c r="J19" s="194"/>
      <c r="K19" s="194"/>
      <c r="L19" s="194">
        <f t="shared" si="0"/>
        <v>0</v>
      </c>
      <c r="M19" s="502">
        <f t="shared" si="1"/>
        <v>36.9</v>
      </c>
      <c r="N19" s="503">
        <v>151.2</v>
      </c>
      <c r="O19" s="194"/>
      <c r="P19" s="194"/>
      <c r="Q19" s="194"/>
      <c r="R19" s="194"/>
      <c r="S19" s="194"/>
      <c r="T19" s="194"/>
      <c r="U19" s="194"/>
      <c r="V19" s="194">
        <f t="shared" si="2"/>
        <v>0</v>
      </c>
      <c r="W19" s="502">
        <f t="shared" si="3"/>
        <v>151.2</v>
      </c>
    </row>
    <row r="20" spans="1:23" s="3" customFormat="1" ht="15" customHeight="1">
      <c r="A20" s="97">
        <v>12</v>
      </c>
      <c r="B20" s="33" t="s">
        <v>11</v>
      </c>
      <c r="C20" s="476" t="s">
        <v>9</v>
      </c>
      <c r="D20" s="495">
        <v>39.6</v>
      </c>
      <c r="E20" s="509"/>
      <c r="F20" s="509"/>
      <c r="G20" s="509"/>
      <c r="H20" s="509"/>
      <c r="I20" s="509"/>
      <c r="J20" s="509"/>
      <c r="K20" s="509"/>
      <c r="L20" s="509">
        <f t="shared" si="0"/>
        <v>0</v>
      </c>
      <c r="M20" s="510">
        <f t="shared" si="1"/>
        <v>39.6</v>
      </c>
      <c r="N20" s="511">
        <v>82.8</v>
      </c>
      <c r="O20" s="509"/>
      <c r="P20" s="509"/>
      <c r="Q20" s="509"/>
      <c r="R20" s="509"/>
      <c r="S20" s="509"/>
      <c r="T20" s="509"/>
      <c r="U20" s="509"/>
      <c r="V20" s="509">
        <f t="shared" si="2"/>
        <v>0</v>
      </c>
      <c r="W20" s="510">
        <f t="shared" si="3"/>
        <v>82.8</v>
      </c>
    </row>
    <row r="21" spans="1:23" s="3" customFormat="1" ht="15" customHeight="1">
      <c r="A21" s="135">
        <v>13</v>
      </c>
      <c r="B21" s="41" t="s">
        <v>11</v>
      </c>
      <c r="C21" s="480" t="s">
        <v>17</v>
      </c>
      <c r="D21" s="136">
        <v>90</v>
      </c>
      <c r="E21" s="137"/>
      <c r="F21" s="137"/>
      <c r="G21" s="137"/>
      <c r="H21" s="137"/>
      <c r="I21" s="137"/>
      <c r="J21" s="137"/>
      <c r="K21" s="137"/>
      <c r="L21" s="137">
        <f t="shared" si="0"/>
        <v>0</v>
      </c>
      <c r="M21" s="138">
        <f t="shared" si="1"/>
        <v>90</v>
      </c>
      <c r="N21" s="506">
        <v>176.4</v>
      </c>
      <c r="O21" s="137"/>
      <c r="P21" s="137"/>
      <c r="Q21" s="137"/>
      <c r="R21" s="137"/>
      <c r="S21" s="137"/>
      <c r="T21" s="137"/>
      <c r="U21" s="137"/>
      <c r="V21" s="137">
        <f t="shared" si="2"/>
        <v>0</v>
      </c>
      <c r="W21" s="138">
        <f t="shared" si="3"/>
        <v>176.4</v>
      </c>
    </row>
    <row r="22" spans="1:23" s="3" customFormat="1" ht="15" customHeight="1">
      <c r="A22" s="135">
        <v>14</v>
      </c>
      <c r="B22" s="41" t="s">
        <v>11</v>
      </c>
      <c r="C22" s="480" t="s">
        <v>18</v>
      </c>
      <c r="D22" s="136">
        <v>74.7</v>
      </c>
      <c r="E22" s="137"/>
      <c r="F22" s="137"/>
      <c r="G22" s="137"/>
      <c r="H22" s="137"/>
      <c r="I22" s="137"/>
      <c r="J22" s="137"/>
      <c r="K22" s="137"/>
      <c r="L22" s="137">
        <f t="shared" si="0"/>
        <v>0</v>
      </c>
      <c r="M22" s="138">
        <f t="shared" si="1"/>
        <v>74.7</v>
      </c>
      <c r="N22" s="506">
        <v>166.5</v>
      </c>
      <c r="O22" s="137"/>
      <c r="P22" s="137"/>
      <c r="Q22" s="137"/>
      <c r="R22" s="137"/>
      <c r="S22" s="137"/>
      <c r="T22" s="137"/>
      <c r="U22" s="137"/>
      <c r="V22" s="137">
        <f t="shared" si="2"/>
        <v>0</v>
      </c>
      <c r="W22" s="138">
        <f t="shared" si="3"/>
        <v>166.5</v>
      </c>
    </row>
    <row r="23" spans="1:23" s="3" customFormat="1" ht="15" customHeight="1">
      <c r="A23" s="135">
        <v>15</v>
      </c>
      <c r="B23" s="41" t="s">
        <v>11</v>
      </c>
      <c r="C23" s="480" t="s">
        <v>19</v>
      </c>
      <c r="D23" s="136">
        <v>56.7</v>
      </c>
      <c r="E23" s="137"/>
      <c r="F23" s="137"/>
      <c r="G23" s="137"/>
      <c r="H23" s="137"/>
      <c r="I23" s="137"/>
      <c r="J23" s="137"/>
      <c r="K23" s="137"/>
      <c r="L23" s="137">
        <f t="shared" si="0"/>
        <v>0</v>
      </c>
      <c r="M23" s="138">
        <f t="shared" si="1"/>
        <v>56.7</v>
      </c>
      <c r="N23" s="506">
        <v>141.75</v>
      </c>
      <c r="O23" s="137"/>
      <c r="P23" s="137"/>
      <c r="Q23" s="137"/>
      <c r="R23" s="137"/>
      <c r="S23" s="137"/>
      <c r="T23" s="137"/>
      <c r="U23" s="137"/>
      <c r="V23" s="137">
        <f t="shared" si="2"/>
        <v>0</v>
      </c>
      <c r="W23" s="138">
        <f t="shared" si="3"/>
        <v>141.75</v>
      </c>
    </row>
    <row r="24" spans="1:23" s="3" customFormat="1" ht="15" customHeight="1">
      <c r="A24" s="135">
        <v>16</v>
      </c>
      <c r="B24" s="41" t="s">
        <v>11</v>
      </c>
      <c r="C24" s="480" t="s">
        <v>20</v>
      </c>
      <c r="D24" s="136">
        <v>70.2</v>
      </c>
      <c r="E24" s="137"/>
      <c r="F24" s="137"/>
      <c r="G24" s="137"/>
      <c r="H24" s="137"/>
      <c r="I24" s="137"/>
      <c r="J24" s="137"/>
      <c r="K24" s="137"/>
      <c r="L24" s="137">
        <f t="shared" si="0"/>
        <v>0</v>
      </c>
      <c r="M24" s="138">
        <f t="shared" si="1"/>
        <v>70.2</v>
      </c>
      <c r="N24" s="506">
        <v>138.15</v>
      </c>
      <c r="O24" s="137"/>
      <c r="P24" s="137"/>
      <c r="Q24" s="137"/>
      <c r="R24" s="137"/>
      <c r="S24" s="137"/>
      <c r="T24" s="137"/>
      <c r="U24" s="137"/>
      <c r="V24" s="137">
        <f t="shared" si="2"/>
        <v>0</v>
      </c>
      <c r="W24" s="138">
        <f t="shared" si="3"/>
        <v>138.15</v>
      </c>
    </row>
    <row r="25" spans="1:23" s="3" customFormat="1" ht="15" customHeight="1">
      <c r="A25" s="135">
        <v>17</v>
      </c>
      <c r="B25" s="41" t="s">
        <v>11</v>
      </c>
      <c r="C25" s="480" t="s">
        <v>21</v>
      </c>
      <c r="D25" s="136">
        <v>77.4</v>
      </c>
      <c r="E25" s="137"/>
      <c r="F25" s="137"/>
      <c r="G25" s="137"/>
      <c r="H25" s="137"/>
      <c r="I25" s="137"/>
      <c r="J25" s="137"/>
      <c r="K25" s="137"/>
      <c r="L25" s="137">
        <f t="shared" si="0"/>
        <v>0</v>
      </c>
      <c r="M25" s="138">
        <f t="shared" si="1"/>
        <v>77.4</v>
      </c>
      <c r="N25" s="506">
        <v>136.35</v>
      </c>
      <c r="O25" s="137"/>
      <c r="P25" s="137"/>
      <c r="Q25" s="137"/>
      <c r="R25" s="137"/>
      <c r="S25" s="137"/>
      <c r="T25" s="137"/>
      <c r="U25" s="137"/>
      <c r="V25" s="137">
        <f t="shared" si="2"/>
        <v>0</v>
      </c>
      <c r="W25" s="138">
        <f t="shared" si="3"/>
        <v>136.35</v>
      </c>
    </row>
    <row r="26" spans="1:23" s="3" customFormat="1" ht="15" customHeight="1" thickBot="1">
      <c r="A26" s="105">
        <v>18</v>
      </c>
      <c r="B26" s="43" t="s">
        <v>11</v>
      </c>
      <c r="C26" s="481" t="s">
        <v>24</v>
      </c>
      <c r="D26" s="143">
        <v>94.5</v>
      </c>
      <c r="E26" s="144"/>
      <c r="F26" s="144"/>
      <c r="G26" s="144"/>
      <c r="H26" s="144"/>
      <c r="I26" s="144"/>
      <c r="J26" s="144"/>
      <c r="K26" s="144"/>
      <c r="L26" s="144">
        <f t="shared" si="0"/>
        <v>0</v>
      </c>
      <c r="M26" s="145">
        <f t="shared" si="1"/>
        <v>94.5</v>
      </c>
      <c r="N26" s="507">
        <v>216.45</v>
      </c>
      <c r="O26" s="144"/>
      <c r="P26" s="144"/>
      <c r="Q26" s="144"/>
      <c r="R26" s="144"/>
      <c r="S26" s="144"/>
      <c r="T26" s="144"/>
      <c r="U26" s="144"/>
      <c r="V26" s="144">
        <f t="shared" si="2"/>
        <v>0</v>
      </c>
      <c r="W26" s="145">
        <f t="shared" si="3"/>
        <v>216.45</v>
      </c>
    </row>
    <row r="27" spans="1:23" s="3" customFormat="1" ht="15" customHeight="1">
      <c r="A27" s="73">
        <v>19</v>
      </c>
      <c r="B27" s="45" t="s">
        <v>12</v>
      </c>
      <c r="C27" s="482" t="s">
        <v>9</v>
      </c>
      <c r="D27" s="498">
        <v>62.1</v>
      </c>
      <c r="E27" s="193"/>
      <c r="F27" s="193"/>
      <c r="G27" s="193"/>
      <c r="H27" s="193"/>
      <c r="I27" s="193"/>
      <c r="J27" s="193"/>
      <c r="K27" s="193"/>
      <c r="L27" s="193">
        <f t="shared" si="0"/>
        <v>0</v>
      </c>
      <c r="M27" s="499">
        <f t="shared" si="1"/>
        <v>62.1</v>
      </c>
      <c r="N27" s="500">
        <v>113.4</v>
      </c>
      <c r="O27" s="193"/>
      <c r="P27" s="193"/>
      <c r="Q27" s="193"/>
      <c r="R27" s="193"/>
      <c r="S27" s="193"/>
      <c r="T27" s="193"/>
      <c r="U27" s="193"/>
      <c r="V27" s="193">
        <f t="shared" si="2"/>
        <v>0</v>
      </c>
      <c r="W27" s="499">
        <f t="shared" si="3"/>
        <v>113.4</v>
      </c>
    </row>
    <row r="28" spans="1:23" s="3" customFormat="1" ht="15" customHeight="1">
      <c r="A28" s="119">
        <v>20</v>
      </c>
      <c r="B28" s="47" t="s">
        <v>12</v>
      </c>
      <c r="C28" s="483" t="s">
        <v>17</v>
      </c>
      <c r="D28" s="124">
        <v>87.3</v>
      </c>
      <c r="E28" s="125"/>
      <c r="F28" s="125"/>
      <c r="G28" s="125"/>
      <c r="H28" s="125"/>
      <c r="I28" s="125"/>
      <c r="J28" s="125"/>
      <c r="K28" s="125"/>
      <c r="L28" s="125">
        <f t="shared" si="0"/>
        <v>0</v>
      </c>
      <c r="M28" s="492">
        <f t="shared" si="1"/>
        <v>87.3</v>
      </c>
      <c r="N28" s="493">
        <v>218.7</v>
      </c>
      <c r="O28" s="125"/>
      <c r="P28" s="125"/>
      <c r="Q28" s="125"/>
      <c r="R28" s="125"/>
      <c r="S28" s="125"/>
      <c r="T28" s="125"/>
      <c r="U28" s="125"/>
      <c r="V28" s="125">
        <f t="shared" si="2"/>
        <v>0</v>
      </c>
      <c r="W28" s="492">
        <f t="shared" si="3"/>
        <v>218.7</v>
      </c>
    </row>
    <row r="29" spans="1:23" s="3" customFormat="1" ht="15" customHeight="1">
      <c r="A29" s="119">
        <v>21</v>
      </c>
      <c r="B29" s="47" t="s">
        <v>12</v>
      </c>
      <c r="C29" s="483" t="s">
        <v>18</v>
      </c>
      <c r="D29" s="124">
        <v>3.6</v>
      </c>
      <c r="E29" s="125"/>
      <c r="F29" s="125"/>
      <c r="G29" s="125"/>
      <c r="H29" s="125"/>
      <c r="I29" s="125"/>
      <c r="J29" s="125"/>
      <c r="K29" s="125"/>
      <c r="L29" s="125">
        <f t="shared" si="0"/>
        <v>0</v>
      </c>
      <c r="M29" s="492">
        <f t="shared" si="1"/>
        <v>3.6</v>
      </c>
      <c r="N29" s="493">
        <v>174.96</v>
      </c>
      <c r="O29" s="125"/>
      <c r="P29" s="125"/>
      <c r="Q29" s="125"/>
      <c r="R29" s="125"/>
      <c r="S29" s="125"/>
      <c r="T29" s="125"/>
      <c r="U29" s="125"/>
      <c r="V29" s="125">
        <f t="shared" si="2"/>
        <v>0</v>
      </c>
      <c r="W29" s="492">
        <f t="shared" si="3"/>
        <v>174.96</v>
      </c>
    </row>
    <row r="30" spans="1:23" s="3" customFormat="1" ht="15" customHeight="1">
      <c r="A30" s="119">
        <v>22</v>
      </c>
      <c r="B30" s="47" t="s">
        <v>12</v>
      </c>
      <c r="C30" s="483" t="s">
        <v>19</v>
      </c>
      <c r="D30" s="124">
        <v>9.9</v>
      </c>
      <c r="E30" s="125"/>
      <c r="F30" s="125"/>
      <c r="G30" s="125"/>
      <c r="H30" s="125"/>
      <c r="I30" s="125"/>
      <c r="J30" s="125"/>
      <c r="K30" s="125"/>
      <c r="L30" s="125">
        <f t="shared" si="0"/>
        <v>0</v>
      </c>
      <c r="M30" s="492">
        <f t="shared" si="1"/>
        <v>9.9</v>
      </c>
      <c r="N30" s="493">
        <v>189.36</v>
      </c>
      <c r="O30" s="125"/>
      <c r="P30" s="125"/>
      <c r="Q30" s="125"/>
      <c r="R30" s="125"/>
      <c r="S30" s="125"/>
      <c r="T30" s="125"/>
      <c r="U30" s="125"/>
      <c r="V30" s="125">
        <f t="shared" si="2"/>
        <v>0</v>
      </c>
      <c r="W30" s="492">
        <f t="shared" si="3"/>
        <v>189.36</v>
      </c>
    </row>
    <row r="31" spans="1:23" s="3" customFormat="1" ht="15" customHeight="1">
      <c r="A31" s="119">
        <v>23</v>
      </c>
      <c r="B31" s="47" t="s">
        <v>12</v>
      </c>
      <c r="C31" s="483" t="s">
        <v>20</v>
      </c>
      <c r="D31" s="124">
        <v>16.2</v>
      </c>
      <c r="E31" s="125"/>
      <c r="F31" s="125"/>
      <c r="G31" s="125"/>
      <c r="H31" s="125"/>
      <c r="I31" s="125"/>
      <c r="J31" s="125"/>
      <c r="K31" s="125"/>
      <c r="L31" s="125">
        <f t="shared" si="0"/>
        <v>0</v>
      </c>
      <c r="M31" s="492">
        <f t="shared" si="1"/>
        <v>16.2</v>
      </c>
      <c r="N31" s="493">
        <v>185.4</v>
      </c>
      <c r="O31" s="125"/>
      <c r="P31" s="125"/>
      <c r="Q31" s="125"/>
      <c r="R31" s="125"/>
      <c r="S31" s="125"/>
      <c r="T31" s="125"/>
      <c r="U31" s="125"/>
      <c r="V31" s="125">
        <f t="shared" si="2"/>
        <v>0</v>
      </c>
      <c r="W31" s="492">
        <f t="shared" si="3"/>
        <v>185.4</v>
      </c>
    </row>
    <row r="32" spans="1:23" s="3" customFormat="1" ht="15" customHeight="1">
      <c r="A32" s="119">
        <v>24</v>
      </c>
      <c r="B32" s="47" t="s">
        <v>12</v>
      </c>
      <c r="C32" s="483" t="s">
        <v>21</v>
      </c>
      <c r="D32" s="124">
        <v>9</v>
      </c>
      <c r="E32" s="125"/>
      <c r="F32" s="125"/>
      <c r="G32" s="125"/>
      <c r="H32" s="125"/>
      <c r="I32" s="125"/>
      <c r="J32" s="125"/>
      <c r="K32" s="125"/>
      <c r="L32" s="125">
        <f t="shared" si="0"/>
        <v>0</v>
      </c>
      <c r="M32" s="492">
        <f t="shared" si="1"/>
        <v>9</v>
      </c>
      <c r="N32" s="493">
        <v>162.9</v>
      </c>
      <c r="O32" s="125"/>
      <c r="P32" s="125"/>
      <c r="Q32" s="125"/>
      <c r="R32" s="125"/>
      <c r="S32" s="125"/>
      <c r="T32" s="125"/>
      <c r="U32" s="125"/>
      <c r="V32" s="125">
        <f t="shared" si="2"/>
        <v>0</v>
      </c>
      <c r="W32" s="492">
        <f t="shared" si="3"/>
        <v>162.9</v>
      </c>
    </row>
    <row r="33" spans="1:23" s="3" customFormat="1" ht="15" customHeight="1" thickBot="1">
      <c r="A33" s="147">
        <v>25</v>
      </c>
      <c r="B33" s="49" t="s">
        <v>12</v>
      </c>
      <c r="C33" s="484" t="s">
        <v>24</v>
      </c>
      <c r="D33" s="501">
        <v>21.6</v>
      </c>
      <c r="E33" s="194"/>
      <c r="F33" s="194"/>
      <c r="G33" s="194"/>
      <c r="H33" s="194"/>
      <c r="I33" s="194"/>
      <c r="J33" s="194"/>
      <c r="K33" s="194"/>
      <c r="L33" s="194">
        <f t="shared" si="0"/>
        <v>0</v>
      </c>
      <c r="M33" s="502">
        <f t="shared" si="1"/>
        <v>21.6</v>
      </c>
      <c r="N33" s="503">
        <v>161.1</v>
      </c>
      <c r="O33" s="194"/>
      <c r="P33" s="194"/>
      <c r="Q33" s="194"/>
      <c r="R33" s="194"/>
      <c r="S33" s="194"/>
      <c r="T33" s="194"/>
      <c r="U33" s="194"/>
      <c r="V33" s="194">
        <f t="shared" si="2"/>
        <v>0</v>
      </c>
      <c r="W33" s="502">
        <f t="shared" si="3"/>
        <v>161.1</v>
      </c>
    </row>
    <row r="34" spans="1:23" s="3" customFormat="1" ht="15" customHeight="1">
      <c r="A34" s="151">
        <v>26</v>
      </c>
      <c r="B34" s="51" t="s">
        <v>13</v>
      </c>
      <c r="C34" s="485" t="s">
        <v>9</v>
      </c>
      <c r="D34" s="495">
        <v>0</v>
      </c>
      <c r="E34" s="154"/>
      <c r="F34" s="154"/>
      <c r="G34" s="154"/>
      <c r="H34" s="154"/>
      <c r="I34" s="154"/>
      <c r="J34" s="154"/>
      <c r="K34" s="154"/>
      <c r="L34" s="154">
        <f t="shared" si="0"/>
        <v>0</v>
      </c>
      <c r="M34" s="504">
        <f t="shared" si="1"/>
        <v>0</v>
      </c>
      <c r="N34" s="505">
        <v>4.5</v>
      </c>
      <c r="O34" s="154"/>
      <c r="P34" s="154"/>
      <c r="Q34" s="154"/>
      <c r="R34" s="154"/>
      <c r="S34" s="154"/>
      <c r="T34" s="154"/>
      <c r="U34" s="154"/>
      <c r="V34" s="154">
        <f t="shared" si="2"/>
        <v>0</v>
      </c>
      <c r="W34" s="504">
        <f t="shared" si="3"/>
        <v>4.5</v>
      </c>
    </row>
    <row r="35" spans="1:23" s="3" customFormat="1" ht="15" customHeight="1">
      <c r="A35" s="135">
        <v>27</v>
      </c>
      <c r="B35" s="53" t="s">
        <v>13</v>
      </c>
      <c r="C35" s="486" t="s">
        <v>17</v>
      </c>
      <c r="D35" s="136">
        <v>45.9</v>
      </c>
      <c r="E35" s="137"/>
      <c r="F35" s="137"/>
      <c r="G35" s="137"/>
      <c r="H35" s="137"/>
      <c r="I35" s="137"/>
      <c r="J35" s="137"/>
      <c r="K35" s="137"/>
      <c r="L35" s="137">
        <f t="shared" si="0"/>
        <v>0</v>
      </c>
      <c r="M35" s="138">
        <f t="shared" si="1"/>
        <v>45.9</v>
      </c>
      <c r="N35" s="506">
        <v>129.6</v>
      </c>
      <c r="O35" s="137"/>
      <c r="P35" s="137"/>
      <c r="Q35" s="137"/>
      <c r="R35" s="137"/>
      <c r="S35" s="137"/>
      <c r="T35" s="137"/>
      <c r="U35" s="137"/>
      <c r="V35" s="137">
        <f t="shared" si="2"/>
        <v>0</v>
      </c>
      <c r="W35" s="138">
        <f t="shared" si="3"/>
        <v>129.6</v>
      </c>
    </row>
    <row r="36" spans="1:23" s="3" customFormat="1" ht="15" customHeight="1">
      <c r="A36" s="135">
        <v>28</v>
      </c>
      <c r="B36" s="53" t="s">
        <v>13</v>
      </c>
      <c r="C36" s="486" t="s">
        <v>18</v>
      </c>
      <c r="D36" s="136">
        <v>0</v>
      </c>
      <c r="E36" s="137"/>
      <c r="F36" s="137"/>
      <c r="G36" s="137"/>
      <c r="H36" s="137"/>
      <c r="I36" s="137"/>
      <c r="J36" s="137"/>
      <c r="K36" s="137"/>
      <c r="L36" s="137">
        <f t="shared" si="0"/>
        <v>0</v>
      </c>
      <c r="M36" s="138">
        <f t="shared" si="1"/>
        <v>0</v>
      </c>
      <c r="N36" s="506">
        <v>156.87</v>
      </c>
      <c r="O36" s="137"/>
      <c r="P36" s="137"/>
      <c r="Q36" s="137"/>
      <c r="R36" s="137"/>
      <c r="S36" s="137"/>
      <c r="T36" s="137"/>
      <c r="U36" s="137"/>
      <c r="V36" s="137">
        <f t="shared" si="2"/>
        <v>0</v>
      </c>
      <c r="W36" s="138">
        <f t="shared" si="3"/>
        <v>156.87</v>
      </c>
    </row>
    <row r="37" spans="1:23" s="3" customFormat="1" ht="15" customHeight="1">
      <c r="A37" s="135">
        <v>29</v>
      </c>
      <c r="B37" s="53" t="s">
        <v>13</v>
      </c>
      <c r="C37" s="486" t="s">
        <v>19</v>
      </c>
      <c r="D37" s="136">
        <v>7.2</v>
      </c>
      <c r="E37" s="137"/>
      <c r="F37" s="137"/>
      <c r="G37" s="137"/>
      <c r="H37" s="137"/>
      <c r="I37" s="137"/>
      <c r="J37" s="137"/>
      <c r="K37" s="137"/>
      <c r="L37" s="137">
        <f t="shared" si="0"/>
        <v>0</v>
      </c>
      <c r="M37" s="138">
        <f t="shared" si="1"/>
        <v>7.2</v>
      </c>
      <c r="N37" s="506">
        <v>160.02</v>
      </c>
      <c r="O37" s="137"/>
      <c r="P37" s="137"/>
      <c r="Q37" s="137"/>
      <c r="R37" s="137"/>
      <c r="S37" s="137"/>
      <c r="T37" s="137"/>
      <c r="U37" s="137"/>
      <c r="V37" s="137">
        <f t="shared" si="2"/>
        <v>0</v>
      </c>
      <c r="W37" s="138">
        <f t="shared" si="3"/>
        <v>160.02</v>
      </c>
    </row>
    <row r="38" spans="1:23" s="3" customFormat="1" ht="15" customHeight="1">
      <c r="A38" s="135">
        <v>30</v>
      </c>
      <c r="B38" s="53" t="s">
        <v>13</v>
      </c>
      <c r="C38" s="486" t="s">
        <v>20</v>
      </c>
      <c r="D38" s="136">
        <v>11.7</v>
      </c>
      <c r="E38" s="137"/>
      <c r="F38" s="137"/>
      <c r="G38" s="137"/>
      <c r="H38" s="137"/>
      <c r="I38" s="137"/>
      <c r="J38" s="137"/>
      <c r="K38" s="137"/>
      <c r="L38" s="137">
        <f t="shared" si="0"/>
        <v>0</v>
      </c>
      <c r="M38" s="138">
        <f t="shared" si="1"/>
        <v>11.7</v>
      </c>
      <c r="N38" s="506">
        <v>158.4</v>
      </c>
      <c r="O38" s="137"/>
      <c r="P38" s="137"/>
      <c r="Q38" s="137"/>
      <c r="R38" s="137"/>
      <c r="S38" s="137"/>
      <c r="T38" s="137"/>
      <c r="U38" s="137"/>
      <c r="V38" s="137">
        <f t="shared" si="2"/>
        <v>0</v>
      </c>
      <c r="W38" s="138">
        <f t="shared" si="3"/>
        <v>158.4</v>
      </c>
    </row>
    <row r="39" spans="1:23" s="3" customFormat="1" ht="15" customHeight="1">
      <c r="A39" s="135">
        <v>31</v>
      </c>
      <c r="B39" s="53" t="s">
        <v>13</v>
      </c>
      <c r="C39" s="486" t="s">
        <v>21</v>
      </c>
      <c r="D39" s="136">
        <v>10.8</v>
      </c>
      <c r="E39" s="137"/>
      <c r="F39" s="137"/>
      <c r="G39" s="137"/>
      <c r="H39" s="137"/>
      <c r="I39" s="137"/>
      <c r="J39" s="137"/>
      <c r="K39" s="137"/>
      <c r="L39" s="137">
        <f t="shared" si="0"/>
        <v>0</v>
      </c>
      <c r="M39" s="138">
        <f t="shared" si="1"/>
        <v>10.8</v>
      </c>
      <c r="N39" s="506">
        <v>145.8</v>
      </c>
      <c r="O39" s="137"/>
      <c r="P39" s="137"/>
      <c r="Q39" s="137"/>
      <c r="R39" s="137"/>
      <c r="S39" s="137"/>
      <c r="T39" s="137"/>
      <c r="U39" s="137"/>
      <c r="V39" s="137">
        <f t="shared" si="2"/>
        <v>0</v>
      </c>
      <c r="W39" s="138">
        <f t="shared" si="3"/>
        <v>145.8</v>
      </c>
    </row>
    <row r="40" spans="1:23" s="3" customFormat="1" ht="15" customHeight="1" thickBot="1">
      <c r="A40" s="159">
        <v>32</v>
      </c>
      <c r="B40" s="55" t="s">
        <v>13</v>
      </c>
      <c r="C40" s="487" t="s">
        <v>24</v>
      </c>
      <c r="D40" s="143">
        <v>38.7</v>
      </c>
      <c r="E40" s="144"/>
      <c r="F40" s="144"/>
      <c r="G40" s="144"/>
      <c r="H40" s="144"/>
      <c r="I40" s="144"/>
      <c r="J40" s="144"/>
      <c r="K40" s="144"/>
      <c r="L40" s="144">
        <f t="shared" si="0"/>
        <v>0</v>
      </c>
      <c r="M40" s="145">
        <f t="shared" si="1"/>
        <v>38.7</v>
      </c>
      <c r="N40" s="507">
        <v>153</v>
      </c>
      <c r="O40" s="144"/>
      <c r="P40" s="144"/>
      <c r="Q40" s="144"/>
      <c r="R40" s="144"/>
      <c r="S40" s="144"/>
      <c r="T40" s="144"/>
      <c r="U40" s="144"/>
      <c r="V40" s="144">
        <f t="shared" si="2"/>
        <v>0</v>
      </c>
      <c r="W40" s="145">
        <f t="shared" si="3"/>
        <v>153</v>
      </c>
    </row>
    <row r="41" spans="1:23" s="3" customFormat="1" ht="15" customHeight="1">
      <c r="A41" s="73">
        <v>33</v>
      </c>
      <c r="B41" s="45" t="s">
        <v>14</v>
      </c>
      <c r="C41" s="482" t="s">
        <v>9</v>
      </c>
      <c r="D41" s="498">
        <v>0</v>
      </c>
      <c r="E41" s="193"/>
      <c r="F41" s="193"/>
      <c r="G41" s="193"/>
      <c r="H41" s="193"/>
      <c r="I41" s="193"/>
      <c r="J41" s="193"/>
      <c r="K41" s="193"/>
      <c r="L41" s="193">
        <f t="shared" si="0"/>
        <v>0</v>
      </c>
      <c r="M41" s="499">
        <f t="shared" si="1"/>
        <v>0</v>
      </c>
      <c r="N41" s="500">
        <v>0</v>
      </c>
      <c r="O41" s="193"/>
      <c r="P41" s="193"/>
      <c r="Q41" s="193"/>
      <c r="R41" s="193"/>
      <c r="S41" s="193"/>
      <c r="T41" s="193"/>
      <c r="U41" s="193"/>
      <c r="V41" s="193">
        <f t="shared" si="2"/>
        <v>0</v>
      </c>
      <c r="W41" s="499">
        <f t="shared" si="3"/>
        <v>0</v>
      </c>
    </row>
    <row r="42" spans="1:23" s="3" customFormat="1" ht="15" customHeight="1">
      <c r="A42" s="119">
        <v>34</v>
      </c>
      <c r="B42" s="47" t="s">
        <v>14</v>
      </c>
      <c r="C42" s="483" t="s">
        <v>17</v>
      </c>
      <c r="D42" s="124">
        <v>60.3</v>
      </c>
      <c r="E42" s="125"/>
      <c r="F42" s="125"/>
      <c r="G42" s="125"/>
      <c r="H42" s="125"/>
      <c r="I42" s="125"/>
      <c r="J42" s="125"/>
      <c r="K42" s="125"/>
      <c r="L42" s="125">
        <f t="shared" si="0"/>
        <v>0</v>
      </c>
      <c r="M42" s="492">
        <f t="shared" si="1"/>
        <v>60.3</v>
      </c>
      <c r="N42" s="493">
        <v>122.85</v>
      </c>
      <c r="O42" s="125"/>
      <c r="P42" s="125"/>
      <c r="Q42" s="125"/>
      <c r="R42" s="125"/>
      <c r="S42" s="125"/>
      <c r="T42" s="125"/>
      <c r="U42" s="125"/>
      <c r="V42" s="125">
        <f t="shared" si="2"/>
        <v>0</v>
      </c>
      <c r="W42" s="492">
        <f t="shared" si="3"/>
        <v>122.85</v>
      </c>
    </row>
    <row r="43" spans="1:23" s="3" customFormat="1" ht="15" customHeight="1">
      <c r="A43" s="119">
        <v>35</v>
      </c>
      <c r="B43" s="47" t="s">
        <v>14</v>
      </c>
      <c r="C43" s="483" t="s">
        <v>18</v>
      </c>
      <c r="D43" s="124">
        <v>0</v>
      </c>
      <c r="E43" s="125"/>
      <c r="F43" s="125"/>
      <c r="G43" s="125"/>
      <c r="H43" s="125"/>
      <c r="I43" s="125"/>
      <c r="J43" s="125"/>
      <c r="K43" s="125"/>
      <c r="L43" s="125">
        <f t="shared" si="0"/>
        <v>0</v>
      </c>
      <c r="M43" s="492">
        <f t="shared" si="1"/>
        <v>0</v>
      </c>
      <c r="N43" s="493">
        <v>123.3</v>
      </c>
      <c r="O43" s="125"/>
      <c r="P43" s="125"/>
      <c r="Q43" s="125"/>
      <c r="R43" s="125"/>
      <c r="S43" s="125"/>
      <c r="T43" s="125"/>
      <c r="U43" s="125"/>
      <c r="V43" s="125">
        <f t="shared" si="2"/>
        <v>0</v>
      </c>
      <c r="W43" s="492">
        <f t="shared" si="3"/>
        <v>123.3</v>
      </c>
    </row>
    <row r="44" spans="1:23" s="3" customFormat="1" ht="15" customHeight="1">
      <c r="A44" s="119">
        <v>36</v>
      </c>
      <c r="B44" s="47" t="s">
        <v>14</v>
      </c>
      <c r="C44" s="483" t="s">
        <v>19</v>
      </c>
      <c r="D44" s="124">
        <v>10.8</v>
      </c>
      <c r="E44" s="125"/>
      <c r="F44" s="125"/>
      <c r="G44" s="125"/>
      <c r="H44" s="125"/>
      <c r="I44" s="125"/>
      <c r="J44" s="125"/>
      <c r="K44" s="125"/>
      <c r="L44" s="125">
        <f t="shared" si="0"/>
        <v>0</v>
      </c>
      <c r="M44" s="492">
        <f t="shared" si="1"/>
        <v>10.8</v>
      </c>
      <c r="N44" s="493">
        <v>127.44</v>
      </c>
      <c r="O44" s="125"/>
      <c r="P44" s="125"/>
      <c r="Q44" s="125"/>
      <c r="R44" s="125"/>
      <c r="S44" s="125"/>
      <c r="T44" s="125"/>
      <c r="U44" s="125"/>
      <c r="V44" s="125">
        <f t="shared" si="2"/>
        <v>0</v>
      </c>
      <c r="W44" s="492">
        <f t="shared" si="3"/>
        <v>127.44</v>
      </c>
    </row>
    <row r="45" spans="1:23" s="3" customFormat="1" ht="15" customHeight="1">
      <c r="A45" s="119">
        <v>37</v>
      </c>
      <c r="B45" s="47" t="s">
        <v>14</v>
      </c>
      <c r="C45" s="483" t="s">
        <v>20</v>
      </c>
      <c r="D45" s="124">
        <v>13.5</v>
      </c>
      <c r="E45" s="125"/>
      <c r="F45" s="125"/>
      <c r="G45" s="125"/>
      <c r="H45" s="125"/>
      <c r="I45" s="125"/>
      <c r="J45" s="125"/>
      <c r="K45" s="125"/>
      <c r="L45" s="125">
        <f t="shared" si="0"/>
        <v>0</v>
      </c>
      <c r="M45" s="492">
        <f t="shared" si="1"/>
        <v>13.5</v>
      </c>
      <c r="N45" s="493">
        <v>128.34</v>
      </c>
      <c r="O45" s="125"/>
      <c r="P45" s="125"/>
      <c r="Q45" s="125"/>
      <c r="R45" s="125"/>
      <c r="S45" s="125"/>
      <c r="T45" s="125"/>
      <c r="U45" s="125"/>
      <c r="V45" s="125">
        <f t="shared" si="2"/>
        <v>0</v>
      </c>
      <c r="W45" s="492">
        <f t="shared" si="3"/>
        <v>128.34</v>
      </c>
    </row>
    <row r="46" spans="1:23" s="3" customFormat="1" ht="15" customHeight="1">
      <c r="A46" s="119">
        <v>38</v>
      </c>
      <c r="B46" s="47" t="s">
        <v>14</v>
      </c>
      <c r="C46" s="483" t="s">
        <v>21</v>
      </c>
      <c r="D46" s="124">
        <v>9.9</v>
      </c>
      <c r="E46" s="125"/>
      <c r="F46" s="125"/>
      <c r="G46" s="125"/>
      <c r="H46" s="125"/>
      <c r="I46" s="125"/>
      <c r="J46" s="125"/>
      <c r="K46" s="125"/>
      <c r="L46" s="125">
        <f t="shared" si="0"/>
        <v>0</v>
      </c>
      <c r="M46" s="492">
        <f t="shared" si="1"/>
        <v>9.9</v>
      </c>
      <c r="N46" s="493">
        <v>116.64</v>
      </c>
      <c r="O46" s="125"/>
      <c r="P46" s="125"/>
      <c r="Q46" s="125"/>
      <c r="R46" s="125"/>
      <c r="S46" s="125"/>
      <c r="T46" s="125"/>
      <c r="U46" s="125"/>
      <c r="V46" s="125">
        <f t="shared" si="2"/>
        <v>0</v>
      </c>
      <c r="W46" s="492">
        <f t="shared" si="3"/>
        <v>116.64</v>
      </c>
    </row>
    <row r="47" spans="1:23" s="3" customFormat="1" ht="15" customHeight="1" thickBot="1">
      <c r="A47" s="147">
        <v>39</v>
      </c>
      <c r="B47" s="49" t="s">
        <v>14</v>
      </c>
      <c r="C47" s="484" t="s">
        <v>24</v>
      </c>
      <c r="D47" s="501">
        <v>54</v>
      </c>
      <c r="E47" s="194"/>
      <c r="F47" s="194"/>
      <c r="G47" s="194"/>
      <c r="H47" s="194"/>
      <c r="I47" s="194"/>
      <c r="J47" s="194"/>
      <c r="K47" s="194"/>
      <c r="L47" s="194">
        <f t="shared" si="0"/>
        <v>0</v>
      </c>
      <c r="M47" s="502">
        <f t="shared" si="1"/>
        <v>54</v>
      </c>
      <c r="N47" s="503">
        <v>142.74</v>
      </c>
      <c r="O47" s="194"/>
      <c r="P47" s="194"/>
      <c r="Q47" s="194"/>
      <c r="R47" s="194"/>
      <c r="S47" s="194"/>
      <c r="T47" s="194"/>
      <c r="U47" s="194"/>
      <c r="V47" s="194">
        <f t="shared" si="2"/>
        <v>0</v>
      </c>
      <c r="W47" s="502">
        <f t="shared" si="3"/>
        <v>142.74</v>
      </c>
    </row>
    <row r="48" spans="1:23" s="3" customFormat="1" ht="15" customHeight="1">
      <c r="A48" s="151">
        <v>40</v>
      </c>
      <c r="B48" s="51" t="s">
        <v>15</v>
      </c>
      <c r="C48" s="485" t="s">
        <v>9</v>
      </c>
      <c r="D48" s="495">
        <v>0</v>
      </c>
      <c r="E48" s="154"/>
      <c r="F48" s="154"/>
      <c r="G48" s="154"/>
      <c r="H48" s="154"/>
      <c r="I48" s="154"/>
      <c r="J48" s="154"/>
      <c r="K48" s="154"/>
      <c r="L48" s="154">
        <f t="shared" si="0"/>
        <v>0</v>
      </c>
      <c r="M48" s="504">
        <f t="shared" si="1"/>
        <v>0</v>
      </c>
      <c r="N48" s="505">
        <v>0</v>
      </c>
      <c r="O48" s="154"/>
      <c r="P48" s="154"/>
      <c r="Q48" s="154"/>
      <c r="R48" s="154"/>
      <c r="S48" s="154"/>
      <c r="T48" s="154"/>
      <c r="U48" s="154"/>
      <c r="V48" s="154">
        <f t="shared" si="2"/>
        <v>0</v>
      </c>
      <c r="W48" s="504">
        <f t="shared" si="3"/>
        <v>0</v>
      </c>
    </row>
    <row r="49" spans="1:23" s="3" customFormat="1" ht="15" customHeight="1">
      <c r="A49" s="135">
        <v>41</v>
      </c>
      <c r="B49" s="53" t="s">
        <v>15</v>
      </c>
      <c r="C49" s="486" t="s">
        <v>17</v>
      </c>
      <c r="D49" s="136">
        <v>0</v>
      </c>
      <c r="E49" s="137"/>
      <c r="F49" s="137"/>
      <c r="G49" s="137"/>
      <c r="H49" s="137"/>
      <c r="I49" s="137"/>
      <c r="J49" s="137"/>
      <c r="K49" s="137"/>
      <c r="L49" s="137">
        <f t="shared" si="0"/>
        <v>0</v>
      </c>
      <c r="M49" s="138">
        <f t="shared" si="1"/>
        <v>0</v>
      </c>
      <c r="N49" s="506">
        <v>0</v>
      </c>
      <c r="O49" s="137"/>
      <c r="P49" s="137"/>
      <c r="Q49" s="137"/>
      <c r="R49" s="137"/>
      <c r="S49" s="137"/>
      <c r="T49" s="137"/>
      <c r="U49" s="137"/>
      <c r="V49" s="137">
        <f t="shared" si="2"/>
        <v>0</v>
      </c>
      <c r="W49" s="138">
        <f t="shared" si="3"/>
        <v>0</v>
      </c>
    </row>
    <row r="50" spans="1:23" s="3" customFormat="1" ht="15" customHeight="1">
      <c r="A50" s="135">
        <v>42</v>
      </c>
      <c r="B50" s="53" t="s">
        <v>15</v>
      </c>
      <c r="C50" s="486" t="s">
        <v>18</v>
      </c>
      <c r="D50" s="136">
        <v>0</v>
      </c>
      <c r="E50" s="137"/>
      <c r="F50" s="137"/>
      <c r="G50" s="137"/>
      <c r="H50" s="137"/>
      <c r="I50" s="137"/>
      <c r="J50" s="137"/>
      <c r="K50" s="137"/>
      <c r="L50" s="137">
        <f t="shared" si="0"/>
        <v>0</v>
      </c>
      <c r="M50" s="138">
        <f t="shared" si="1"/>
        <v>0</v>
      </c>
      <c r="N50" s="506">
        <v>43.65</v>
      </c>
      <c r="O50" s="137"/>
      <c r="P50" s="137"/>
      <c r="Q50" s="137"/>
      <c r="R50" s="137"/>
      <c r="S50" s="137"/>
      <c r="T50" s="137"/>
      <c r="U50" s="137"/>
      <c r="V50" s="137">
        <f t="shared" si="2"/>
        <v>0</v>
      </c>
      <c r="W50" s="138">
        <f t="shared" si="3"/>
        <v>43.65</v>
      </c>
    </row>
    <row r="51" spans="1:23" s="3" customFormat="1" ht="15" customHeight="1">
      <c r="A51" s="135">
        <v>43</v>
      </c>
      <c r="B51" s="53" t="s">
        <v>15</v>
      </c>
      <c r="C51" s="486" t="s">
        <v>19</v>
      </c>
      <c r="D51" s="136">
        <v>6.3</v>
      </c>
      <c r="E51" s="137"/>
      <c r="F51" s="137"/>
      <c r="G51" s="137"/>
      <c r="H51" s="137"/>
      <c r="I51" s="137"/>
      <c r="J51" s="137"/>
      <c r="K51" s="137"/>
      <c r="L51" s="137">
        <f t="shared" si="0"/>
        <v>0</v>
      </c>
      <c r="M51" s="138">
        <f t="shared" si="1"/>
        <v>6.3</v>
      </c>
      <c r="N51" s="506">
        <v>93.24</v>
      </c>
      <c r="O51" s="137"/>
      <c r="P51" s="137"/>
      <c r="Q51" s="137"/>
      <c r="R51" s="137"/>
      <c r="S51" s="137"/>
      <c r="T51" s="137"/>
      <c r="U51" s="137"/>
      <c r="V51" s="137">
        <f t="shared" si="2"/>
        <v>0</v>
      </c>
      <c r="W51" s="138">
        <f t="shared" si="3"/>
        <v>93.24</v>
      </c>
    </row>
    <row r="52" spans="1:23" s="3" customFormat="1" ht="15" customHeight="1">
      <c r="A52" s="135">
        <v>44</v>
      </c>
      <c r="B52" s="53" t="s">
        <v>15</v>
      </c>
      <c r="C52" s="486" t="s">
        <v>20</v>
      </c>
      <c r="D52" s="136">
        <v>9.9</v>
      </c>
      <c r="E52" s="137"/>
      <c r="F52" s="137"/>
      <c r="G52" s="137"/>
      <c r="H52" s="137"/>
      <c r="I52" s="137"/>
      <c r="J52" s="137"/>
      <c r="K52" s="137"/>
      <c r="L52" s="137">
        <f t="shared" si="0"/>
        <v>0</v>
      </c>
      <c r="M52" s="138">
        <f t="shared" si="1"/>
        <v>9.9</v>
      </c>
      <c r="N52" s="506">
        <v>95.94</v>
      </c>
      <c r="O52" s="137"/>
      <c r="P52" s="137"/>
      <c r="Q52" s="137"/>
      <c r="R52" s="137"/>
      <c r="S52" s="137"/>
      <c r="T52" s="137"/>
      <c r="U52" s="137"/>
      <c r="V52" s="137">
        <f t="shared" si="2"/>
        <v>0</v>
      </c>
      <c r="W52" s="138">
        <f t="shared" si="3"/>
        <v>95.94</v>
      </c>
    </row>
    <row r="53" spans="1:23" s="3" customFormat="1" ht="15" customHeight="1">
      <c r="A53" s="135">
        <v>45</v>
      </c>
      <c r="B53" s="53" t="s">
        <v>15</v>
      </c>
      <c r="C53" s="486" t="s">
        <v>21</v>
      </c>
      <c r="D53" s="136">
        <v>16.2</v>
      </c>
      <c r="E53" s="137"/>
      <c r="F53" s="137"/>
      <c r="G53" s="137"/>
      <c r="H53" s="137"/>
      <c r="I53" s="137"/>
      <c r="J53" s="137"/>
      <c r="K53" s="137"/>
      <c r="L53" s="137">
        <f t="shared" si="0"/>
        <v>0</v>
      </c>
      <c r="M53" s="138">
        <f t="shared" si="1"/>
        <v>16.2</v>
      </c>
      <c r="N53" s="506">
        <v>95.94</v>
      </c>
      <c r="O53" s="137"/>
      <c r="P53" s="137"/>
      <c r="Q53" s="137"/>
      <c r="R53" s="137"/>
      <c r="S53" s="137"/>
      <c r="T53" s="137"/>
      <c r="U53" s="137"/>
      <c r="V53" s="137">
        <f t="shared" si="2"/>
        <v>0</v>
      </c>
      <c r="W53" s="138">
        <f t="shared" si="3"/>
        <v>95.94</v>
      </c>
    </row>
    <row r="54" spans="1:23" s="3" customFormat="1" ht="15" customHeight="1" thickBot="1">
      <c r="A54" s="159">
        <v>46</v>
      </c>
      <c r="B54" s="55" t="s">
        <v>15</v>
      </c>
      <c r="C54" s="487" t="s">
        <v>24</v>
      </c>
      <c r="D54" s="143">
        <v>27.9</v>
      </c>
      <c r="E54" s="144"/>
      <c r="F54" s="144"/>
      <c r="G54" s="144"/>
      <c r="H54" s="144"/>
      <c r="I54" s="144"/>
      <c r="J54" s="144"/>
      <c r="K54" s="144"/>
      <c r="L54" s="144">
        <f t="shared" si="0"/>
        <v>0</v>
      </c>
      <c r="M54" s="145">
        <f t="shared" si="1"/>
        <v>27.9</v>
      </c>
      <c r="N54" s="507">
        <v>90.54</v>
      </c>
      <c r="O54" s="144"/>
      <c r="P54" s="144"/>
      <c r="Q54" s="144"/>
      <c r="R54" s="144"/>
      <c r="S54" s="144"/>
      <c r="T54" s="144"/>
      <c r="U54" s="144"/>
      <c r="V54" s="144">
        <f t="shared" si="2"/>
        <v>0</v>
      </c>
      <c r="W54" s="145">
        <f t="shared" si="3"/>
        <v>90.54</v>
      </c>
    </row>
    <row r="55" spans="1:23" s="3" customFormat="1" ht="15" customHeight="1">
      <c r="A55" s="73">
        <v>47</v>
      </c>
      <c r="B55" s="45" t="s">
        <v>16</v>
      </c>
      <c r="C55" s="482" t="s">
        <v>9</v>
      </c>
      <c r="D55" s="498">
        <v>0</v>
      </c>
      <c r="E55" s="193"/>
      <c r="F55" s="193"/>
      <c r="G55" s="193"/>
      <c r="H55" s="193"/>
      <c r="I55" s="193"/>
      <c r="J55" s="193"/>
      <c r="K55" s="193"/>
      <c r="L55" s="193">
        <f t="shared" si="0"/>
        <v>0</v>
      </c>
      <c r="M55" s="499">
        <f t="shared" si="1"/>
        <v>0</v>
      </c>
      <c r="N55" s="500">
        <v>0</v>
      </c>
      <c r="O55" s="193"/>
      <c r="P55" s="193"/>
      <c r="Q55" s="193"/>
      <c r="R55" s="193"/>
      <c r="S55" s="193"/>
      <c r="T55" s="193"/>
      <c r="U55" s="193"/>
      <c r="V55" s="193">
        <f t="shared" si="2"/>
        <v>0</v>
      </c>
      <c r="W55" s="499">
        <f t="shared" si="3"/>
        <v>0</v>
      </c>
    </row>
    <row r="56" spans="1:23" s="3" customFormat="1" ht="15" customHeight="1">
      <c r="A56" s="119">
        <v>48</v>
      </c>
      <c r="B56" s="47" t="s">
        <v>16</v>
      </c>
      <c r="C56" s="483" t="s">
        <v>17</v>
      </c>
      <c r="D56" s="124">
        <v>0</v>
      </c>
      <c r="E56" s="125"/>
      <c r="F56" s="125"/>
      <c r="G56" s="125"/>
      <c r="H56" s="125"/>
      <c r="I56" s="125"/>
      <c r="J56" s="125"/>
      <c r="K56" s="125"/>
      <c r="L56" s="125">
        <f t="shared" si="0"/>
        <v>0</v>
      </c>
      <c r="M56" s="492">
        <f t="shared" si="1"/>
        <v>0</v>
      </c>
      <c r="N56" s="493">
        <v>0</v>
      </c>
      <c r="O56" s="125"/>
      <c r="P56" s="125"/>
      <c r="Q56" s="125"/>
      <c r="R56" s="125"/>
      <c r="S56" s="125"/>
      <c r="T56" s="125"/>
      <c r="U56" s="125"/>
      <c r="V56" s="125">
        <f t="shared" si="2"/>
        <v>0</v>
      </c>
      <c r="W56" s="492">
        <f t="shared" si="3"/>
        <v>0</v>
      </c>
    </row>
    <row r="57" spans="1:23" s="3" customFormat="1" ht="15" customHeight="1">
      <c r="A57" s="119">
        <v>49</v>
      </c>
      <c r="B57" s="47" t="s">
        <v>16</v>
      </c>
      <c r="C57" s="483" t="s">
        <v>18</v>
      </c>
      <c r="D57" s="124">
        <v>0</v>
      </c>
      <c r="E57" s="125"/>
      <c r="F57" s="125"/>
      <c r="G57" s="125"/>
      <c r="H57" s="125"/>
      <c r="I57" s="125"/>
      <c r="J57" s="125"/>
      <c r="K57" s="125"/>
      <c r="L57" s="125">
        <f t="shared" si="0"/>
        <v>0</v>
      </c>
      <c r="M57" s="492">
        <f t="shared" si="1"/>
        <v>0</v>
      </c>
      <c r="N57" s="493">
        <v>25.47</v>
      </c>
      <c r="O57" s="125"/>
      <c r="P57" s="125"/>
      <c r="Q57" s="125"/>
      <c r="R57" s="125"/>
      <c r="S57" s="125"/>
      <c r="T57" s="125"/>
      <c r="U57" s="125"/>
      <c r="V57" s="125">
        <f t="shared" si="2"/>
        <v>0</v>
      </c>
      <c r="W57" s="492">
        <f t="shared" si="3"/>
        <v>25.47</v>
      </c>
    </row>
    <row r="58" spans="1:23" s="3" customFormat="1" ht="15" customHeight="1">
      <c r="A58" s="119">
        <v>50</v>
      </c>
      <c r="B58" s="47" t="s">
        <v>16</v>
      </c>
      <c r="C58" s="483" t="s">
        <v>19</v>
      </c>
      <c r="D58" s="124">
        <v>5.4</v>
      </c>
      <c r="E58" s="125"/>
      <c r="F58" s="125"/>
      <c r="G58" s="125"/>
      <c r="H58" s="125"/>
      <c r="I58" s="125"/>
      <c r="J58" s="125"/>
      <c r="K58" s="125"/>
      <c r="L58" s="125">
        <f t="shared" si="0"/>
        <v>0</v>
      </c>
      <c r="M58" s="492">
        <f t="shared" si="1"/>
        <v>5.4</v>
      </c>
      <c r="N58" s="493">
        <v>56.34</v>
      </c>
      <c r="O58" s="125"/>
      <c r="P58" s="125"/>
      <c r="Q58" s="125"/>
      <c r="R58" s="125"/>
      <c r="S58" s="125"/>
      <c r="T58" s="125"/>
      <c r="U58" s="125"/>
      <c r="V58" s="125">
        <f t="shared" si="2"/>
        <v>0</v>
      </c>
      <c r="W58" s="492">
        <f t="shared" si="3"/>
        <v>56.34</v>
      </c>
    </row>
    <row r="59" spans="1:23" s="3" customFormat="1" ht="15" customHeight="1">
      <c r="A59" s="119">
        <v>51</v>
      </c>
      <c r="B59" s="47" t="s">
        <v>16</v>
      </c>
      <c r="C59" s="483" t="s">
        <v>20</v>
      </c>
      <c r="D59" s="124">
        <v>4.5</v>
      </c>
      <c r="E59" s="125"/>
      <c r="F59" s="125"/>
      <c r="G59" s="125"/>
      <c r="H59" s="125"/>
      <c r="I59" s="125"/>
      <c r="J59" s="125"/>
      <c r="K59" s="125"/>
      <c r="L59" s="125">
        <f t="shared" si="0"/>
        <v>0</v>
      </c>
      <c r="M59" s="492">
        <f t="shared" si="1"/>
        <v>4.5</v>
      </c>
      <c r="N59" s="493">
        <v>58.14</v>
      </c>
      <c r="O59" s="125"/>
      <c r="P59" s="125"/>
      <c r="Q59" s="125"/>
      <c r="R59" s="125"/>
      <c r="S59" s="125"/>
      <c r="T59" s="125"/>
      <c r="U59" s="125"/>
      <c r="V59" s="125">
        <f t="shared" si="2"/>
        <v>0</v>
      </c>
      <c r="W59" s="492">
        <f t="shared" si="3"/>
        <v>58.14</v>
      </c>
    </row>
    <row r="60" spans="1:23" s="3" customFormat="1" ht="15" customHeight="1">
      <c r="A60" s="119">
        <v>52</v>
      </c>
      <c r="B60" s="47" t="s">
        <v>16</v>
      </c>
      <c r="C60" s="483" t="s">
        <v>21</v>
      </c>
      <c r="D60" s="124">
        <v>7.2</v>
      </c>
      <c r="E60" s="125"/>
      <c r="F60" s="125"/>
      <c r="G60" s="125"/>
      <c r="H60" s="125"/>
      <c r="I60" s="125"/>
      <c r="J60" s="125"/>
      <c r="K60" s="125"/>
      <c r="L60" s="125">
        <f t="shared" si="0"/>
        <v>0</v>
      </c>
      <c r="M60" s="492">
        <f t="shared" si="1"/>
        <v>7.2</v>
      </c>
      <c r="N60" s="493">
        <v>57.24</v>
      </c>
      <c r="O60" s="125"/>
      <c r="P60" s="125"/>
      <c r="Q60" s="125"/>
      <c r="R60" s="125"/>
      <c r="S60" s="125"/>
      <c r="T60" s="125"/>
      <c r="U60" s="125"/>
      <c r="V60" s="125">
        <f t="shared" si="2"/>
        <v>0</v>
      </c>
      <c r="W60" s="492">
        <f t="shared" si="3"/>
        <v>57.24</v>
      </c>
    </row>
    <row r="61" spans="1:23" s="3" customFormat="1" ht="15" customHeight="1" thickBot="1">
      <c r="A61" s="147">
        <v>53</v>
      </c>
      <c r="B61" s="57" t="s">
        <v>16</v>
      </c>
      <c r="C61" s="488" t="s">
        <v>24</v>
      </c>
      <c r="D61" s="501">
        <v>8.1</v>
      </c>
      <c r="E61" s="194"/>
      <c r="F61" s="194"/>
      <c r="G61" s="194"/>
      <c r="H61" s="194"/>
      <c r="I61" s="194"/>
      <c r="J61" s="194"/>
      <c r="K61" s="194"/>
      <c r="L61" s="194">
        <f t="shared" si="0"/>
        <v>0</v>
      </c>
      <c r="M61" s="502">
        <f t="shared" si="1"/>
        <v>8.1</v>
      </c>
      <c r="N61" s="503">
        <v>44.64</v>
      </c>
      <c r="O61" s="194"/>
      <c r="P61" s="194"/>
      <c r="Q61" s="194"/>
      <c r="R61" s="194"/>
      <c r="S61" s="194"/>
      <c r="T61" s="194"/>
      <c r="U61" s="194"/>
      <c r="V61" s="194">
        <f t="shared" si="2"/>
        <v>0</v>
      </c>
      <c r="W61" s="502">
        <f t="shared" si="3"/>
        <v>44.64</v>
      </c>
    </row>
    <row r="62" spans="1:23" s="533" customFormat="1" ht="15" customHeight="1" thickBot="1">
      <c r="A62" s="742" t="s">
        <v>150</v>
      </c>
      <c r="B62" s="743"/>
      <c r="C62" s="744"/>
      <c r="D62" s="544">
        <f>SUM(D9:D61)</f>
        <v>1174.5000000000002</v>
      </c>
      <c r="E62" s="535">
        <f aca="true" t="shared" si="4" ref="E62:K62">SUM(E9:E61)</f>
        <v>0</v>
      </c>
      <c r="F62" s="535">
        <f t="shared" si="4"/>
        <v>0</v>
      </c>
      <c r="G62" s="535">
        <f t="shared" si="4"/>
        <v>0</v>
      </c>
      <c r="H62" s="535">
        <f t="shared" si="4"/>
        <v>0</v>
      </c>
      <c r="I62" s="535">
        <f t="shared" si="4"/>
        <v>0</v>
      </c>
      <c r="J62" s="535">
        <f t="shared" si="4"/>
        <v>0</v>
      </c>
      <c r="K62" s="535">
        <f t="shared" si="4"/>
        <v>0</v>
      </c>
      <c r="L62" s="535">
        <f t="shared" si="0"/>
        <v>0</v>
      </c>
      <c r="M62" s="536">
        <f t="shared" si="1"/>
        <v>1174.5000000000002</v>
      </c>
      <c r="N62" s="545">
        <v>4823</v>
      </c>
      <c r="O62" s="535">
        <f aca="true" t="shared" si="5" ref="O62:U62">SUM(O9:O61)</f>
        <v>0</v>
      </c>
      <c r="P62" s="535">
        <f t="shared" si="5"/>
        <v>0</v>
      </c>
      <c r="Q62" s="535">
        <f t="shared" si="5"/>
        <v>0</v>
      </c>
      <c r="R62" s="535">
        <f t="shared" si="5"/>
        <v>0</v>
      </c>
      <c r="S62" s="535">
        <f t="shared" si="5"/>
        <v>0</v>
      </c>
      <c r="T62" s="535">
        <f t="shared" si="5"/>
        <v>0</v>
      </c>
      <c r="U62" s="535">
        <f t="shared" si="5"/>
        <v>0</v>
      </c>
      <c r="V62" s="537">
        <f t="shared" si="2"/>
        <v>0</v>
      </c>
      <c r="W62" s="538">
        <f t="shared" si="3"/>
        <v>4823</v>
      </c>
    </row>
    <row r="63" spans="1:23" s="26" customFormat="1" ht="15" customHeight="1" thickBot="1">
      <c r="A63" s="546" t="s">
        <v>26</v>
      </c>
      <c r="B63" s="752" t="s">
        <v>27</v>
      </c>
      <c r="C63" s="752"/>
      <c r="D63" s="752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3"/>
    </row>
    <row r="64" spans="1:23" s="3" customFormat="1" ht="15" customHeight="1">
      <c r="A64" s="171">
        <v>1</v>
      </c>
      <c r="B64" s="68" t="s">
        <v>22</v>
      </c>
      <c r="C64" s="491" t="s">
        <v>28</v>
      </c>
      <c r="D64" s="495">
        <v>38.7</v>
      </c>
      <c r="E64" s="154"/>
      <c r="F64" s="154"/>
      <c r="G64" s="154"/>
      <c r="H64" s="154"/>
      <c r="I64" s="154"/>
      <c r="J64" s="154"/>
      <c r="K64" s="154"/>
      <c r="L64" s="154">
        <f t="shared" si="0"/>
        <v>0</v>
      </c>
      <c r="M64" s="504">
        <f t="shared" si="1"/>
        <v>38.7</v>
      </c>
      <c r="N64" s="497">
        <v>0</v>
      </c>
      <c r="O64" s="154"/>
      <c r="P64" s="154"/>
      <c r="Q64" s="154"/>
      <c r="R64" s="154"/>
      <c r="S64" s="154"/>
      <c r="T64" s="154"/>
      <c r="U64" s="154"/>
      <c r="V64" s="154">
        <f t="shared" si="2"/>
        <v>0</v>
      </c>
      <c r="W64" s="504">
        <f t="shared" si="3"/>
        <v>0</v>
      </c>
    </row>
    <row r="65" spans="1:23" s="3" customFormat="1" ht="15" customHeight="1">
      <c r="A65" s="173">
        <v>2</v>
      </c>
      <c r="B65" s="41" t="s">
        <v>22</v>
      </c>
      <c r="C65" s="480" t="s">
        <v>29</v>
      </c>
      <c r="D65" s="136">
        <v>88.2</v>
      </c>
      <c r="E65" s="137"/>
      <c r="F65" s="137"/>
      <c r="G65" s="137"/>
      <c r="H65" s="137"/>
      <c r="I65" s="137"/>
      <c r="J65" s="137"/>
      <c r="K65" s="137"/>
      <c r="L65" s="137">
        <f t="shared" si="0"/>
        <v>0</v>
      </c>
      <c r="M65" s="138">
        <f t="shared" si="1"/>
        <v>88.2</v>
      </c>
      <c r="N65" s="494">
        <v>0</v>
      </c>
      <c r="O65" s="137"/>
      <c r="P65" s="137"/>
      <c r="Q65" s="137"/>
      <c r="R65" s="137"/>
      <c r="S65" s="137"/>
      <c r="T65" s="137"/>
      <c r="U65" s="137"/>
      <c r="V65" s="137">
        <f t="shared" si="2"/>
        <v>0</v>
      </c>
      <c r="W65" s="138">
        <f t="shared" si="3"/>
        <v>0</v>
      </c>
    </row>
    <row r="66" spans="1:23" s="3" customFormat="1" ht="15" customHeight="1">
      <c r="A66" s="175">
        <v>3</v>
      </c>
      <c r="B66" s="41" t="s">
        <v>22</v>
      </c>
      <c r="C66" s="480" t="s">
        <v>30</v>
      </c>
      <c r="D66" s="136">
        <v>129.6</v>
      </c>
      <c r="E66" s="137"/>
      <c r="F66" s="137"/>
      <c r="G66" s="137"/>
      <c r="H66" s="137"/>
      <c r="I66" s="137"/>
      <c r="J66" s="137"/>
      <c r="K66" s="137"/>
      <c r="L66" s="137">
        <f t="shared" si="0"/>
        <v>0</v>
      </c>
      <c r="M66" s="138">
        <f t="shared" si="1"/>
        <v>129.6</v>
      </c>
      <c r="N66" s="494">
        <v>0</v>
      </c>
      <c r="O66" s="137"/>
      <c r="P66" s="137"/>
      <c r="Q66" s="137"/>
      <c r="R66" s="137"/>
      <c r="S66" s="137"/>
      <c r="T66" s="137"/>
      <c r="U66" s="137"/>
      <c r="V66" s="137">
        <f t="shared" si="2"/>
        <v>0</v>
      </c>
      <c r="W66" s="138">
        <f t="shared" si="3"/>
        <v>0</v>
      </c>
    </row>
    <row r="67" spans="1:23" s="3" customFormat="1" ht="15" customHeight="1">
      <c r="A67" s="175">
        <v>4</v>
      </c>
      <c r="B67" s="41" t="s">
        <v>22</v>
      </c>
      <c r="C67" s="480" t="s">
        <v>31</v>
      </c>
      <c r="D67" s="136">
        <v>181.8</v>
      </c>
      <c r="E67" s="137"/>
      <c r="F67" s="137"/>
      <c r="G67" s="137"/>
      <c r="H67" s="137"/>
      <c r="I67" s="137"/>
      <c r="J67" s="137"/>
      <c r="K67" s="137"/>
      <c r="L67" s="137">
        <f t="shared" si="0"/>
        <v>0</v>
      </c>
      <c r="M67" s="138">
        <f t="shared" si="1"/>
        <v>181.8</v>
      </c>
      <c r="N67" s="494">
        <v>0</v>
      </c>
      <c r="O67" s="137"/>
      <c r="P67" s="137"/>
      <c r="Q67" s="137"/>
      <c r="R67" s="137"/>
      <c r="S67" s="137"/>
      <c r="T67" s="137"/>
      <c r="U67" s="137"/>
      <c r="V67" s="137">
        <f t="shared" si="2"/>
        <v>0</v>
      </c>
      <c r="W67" s="138">
        <f t="shared" si="3"/>
        <v>0</v>
      </c>
    </row>
    <row r="68" spans="1:23" s="3" customFormat="1" ht="15" customHeight="1">
      <c r="A68" s="175">
        <v>5</v>
      </c>
      <c r="B68" s="41" t="s">
        <v>22</v>
      </c>
      <c r="C68" s="480" t="s">
        <v>32</v>
      </c>
      <c r="D68" s="136">
        <v>230.4</v>
      </c>
      <c r="E68" s="137"/>
      <c r="F68" s="137"/>
      <c r="G68" s="137"/>
      <c r="H68" s="137"/>
      <c r="I68" s="137"/>
      <c r="J68" s="137"/>
      <c r="K68" s="137"/>
      <c r="L68" s="137">
        <f t="shared" si="0"/>
        <v>0</v>
      </c>
      <c r="M68" s="138">
        <f t="shared" si="1"/>
        <v>230.4</v>
      </c>
      <c r="N68" s="494">
        <v>0</v>
      </c>
      <c r="O68" s="137"/>
      <c r="P68" s="137"/>
      <c r="Q68" s="137"/>
      <c r="R68" s="137"/>
      <c r="S68" s="137"/>
      <c r="T68" s="137"/>
      <c r="U68" s="137"/>
      <c r="V68" s="137">
        <f t="shared" si="2"/>
        <v>0</v>
      </c>
      <c r="W68" s="138">
        <f t="shared" si="3"/>
        <v>0</v>
      </c>
    </row>
    <row r="69" spans="1:23" s="3" customFormat="1" ht="15" customHeight="1">
      <c r="A69" s="175">
        <v>6</v>
      </c>
      <c r="B69" s="41" t="s">
        <v>22</v>
      </c>
      <c r="C69" s="480" t="s">
        <v>33</v>
      </c>
      <c r="D69" s="136">
        <v>248.4</v>
      </c>
      <c r="E69" s="137"/>
      <c r="F69" s="137"/>
      <c r="G69" s="137"/>
      <c r="H69" s="137"/>
      <c r="I69" s="137"/>
      <c r="J69" s="137"/>
      <c r="K69" s="137"/>
      <c r="L69" s="137">
        <f t="shared" si="0"/>
        <v>0</v>
      </c>
      <c r="M69" s="138">
        <f t="shared" si="1"/>
        <v>248.4</v>
      </c>
      <c r="N69" s="494">
        <v>0</v>
      </c>
      <c r="O69" s="137"/>
      <c r="P69" s="137"/>
      <c r="Q69" s="137"/>
      <c r="R69" s="137"/>
      <c r="S69" s="137"/>
      <c r="T69" s="137"/>
      <c r="U69" s="137"/>
      <c r="V69" s="137">
        <f t="shared" si="2"/>
        <v>0</v>
      </c>
      <c r="W69" s="138">
        <f t="shared" si="3"/>
        <v>0</v>
      </c>
    </row>
    <row r="70" spans="1:23" s="3" customFormat="1" ht="15" customHeight="1">
      <c r="A70" s="175">
        <v>7</v>
      </c>
      <c r="B70" s="41" t="s">
        <v>22</v>
      </c>
      <c r="C70" s="480" t="s">
        <v>34</v>
      </c>
      <c r="D70" s="136">
        <v>231.3</v>
      </c>
      <c r="E70" s="137"/>
      <c r="F70" s="137"/>
      <c r="G70" s="137"/>
      <c r="H70" s="137"/>
      <c r="I70" s="137"/>
      <c r="J70" s="137"/>
      <c r="K70" s="137"/>
      <c r="L70" s="137">
        <f t="shared" si="0"/>
        <v>0</v>
      </c>
      <c r="M70" s="138">
        <f t="shared" si="1"/>
        <v>231.3</v>
      </c>
      <c r="N70" s="494">
        <v>0</v>
      </c>
      <c r="O70" s="137"/>
      <c r="P70" s="137"/>
      <c r="Q70" s="137"/>
      <c r="R70" s="137"/>
      <c r="S70" s="137"/>
      <c r="T70" s="137"/>
      <c r="U70" s="137"/>
      <c r="V70" s="137">
        <f t="shared" si="2"/>
        <v>0</v>
      </c>
      <c r="W70" s="138">
        <f t="shared" si="3"/>
        <v>0</v>
      </c>
    </row>
    <row r="71" spans="1:23" s="3" customFormat="1" ht="15" customHeight="1">
      <c r="A71" s="175">
        <v>8</v>
      </c>
      <c r="B71" s="41" t="s">
        <v>22</v>
      </c>
      <c r="C71" s="480" t="s">
        <v>35</v>
      </c>
      <c r="D71" s="136">
        <v>167.4</v>
      </c>
      <c r="E71" s="137"/>
      <c r="F71" s="137"/>
      <c r="G71" s="137"/>
      <c r="H71" s="137"/>
      <c r="I71" s="137"/>
      <c r="J71" s="137"/>
      <c r="K71" s="137"/>
      <c r="L71" s="137">
        <f t="shared" si="0"/>
        <v>0</v>
      </c>
      <c r="M71" s="138">
        <f t="shared" si="1"/>
        <v>167.4</v>
      </c>
      <c r="N71" s="494">
        <v>0</v>
      </c>
      <c r="O71" s="137"/>
      <c r="P71" s="137"/>
      <c r="Q71" s="137"/>
      <c r="R71" s="137"/>
      <c r="S71" s="137"/>
      <c r="T71" s="137"/>
      <c r="U71" s="137"/>
      <c r="V71" s="137">
        <f t="shared" si="2"/>
        <v>0</v>
      </c>
      <c r="W71" s="138">
        <f t="shared" si="3"/>
        <v>0</v>
      </c>
    </row>
    <row r="72" spans="1:23" s="3" customFormat="1" ht="15" customHeight="1" thickBot="1">
      <c r="A72" s="191">
        <v>9</v>
      </c>
      <c r="B72" s="35" t="s">
        <v>22</v>
      </c>
      <c r="C72" s="477" t="s">
        <v>36</v>
      </c>
      <c r="D72" s="136">
        <v>117</v>
      </c>
      <c r="E72" s="137"/>
      <c r="F72" s="137"/>
      <c r="G72" s="137"/>
      <c r="H72" s="137"/>
      <c r="I72" s="137"/>
      <c r="J72" s="137"/>
      <c r="K72" s="137"/>
      <c r="L72" s="137">
        <f t="shared" si="0"/>
        <v>0</v>
      </c>
      <c r="M72" s="138">
        <f t="shared" si="1"/>
        <v>117</v>
      </c>
      <c r="N72" s="494">
        <v>0</v>
      </c>
      <c r="O72" s="137"/>
      <c r="P72" s="137"/>
      <c r="Q72" s="137"/>
      <c r="R72" s="137"/>
      <c r="S72" s="137"/>
      <c r="T72" s="137"/>
      <c r="U72" s="137"/>
      <c r="V72" s="137">
        <f t="shared" si="2"/>
        <v>0</v>
      </c>
      <c r="W72" s="138">
        <f t="shared" si="3"/>
        <v>0</v>
      </c>
    </row>
    <row r="73" spans="1:23" s="3" customFormat="1" ht="15" customHeight="1">
      <c r="A73" s="192">
        <v>10</v>
      </c>
      <c r="B73" s="62" t="s">
        <v>23</v>
      </c>
      <c r="C73" s="489" t="s">
        <v>28</v>
      </c>
      <c r="D73" s="124">
        <v>107.1</v>
      </c>
      <c r="E73" s="125"/>
      <c r="F73" s="125"/>
      <c r="G73" s="125"/>
      <c r="H73" s="125"/>
      <c r="I73" s="125"/>
      <c r="J73" s="125"/>
      <c r="K73" s="125"/>
      <c r="L73" s="125">
        <f t="shared" si="0"/>
        <v>0</v>
      </c>
      <c r="M73" s="492">
        <f t="shared" si="1"/>
        <v>107.1</v>
      </c>
      <c r="N73" s="493">
        <v>105.3</v>
      </c>
      <c r="O73" s="125"/>
      <c r="P73" s="125"/>
      <c r="Q73" s="125"/>
      <c r="R73" s="125"/>
      <c r="S73" s="125"/>
      <c r="T73" s="125"/>
      <c r="U73" s="125"/>
      <c r="V73" s="125">
        <f t="shared" si="2"/>
        <v>0</v>
      </c>
      <c r="W73" s="492">
        <f t="shared" si="3"/>
        <v>105.3</v>
      </c>
    </row>
    <row r="74" spans="1:23" s="3" customFormat="1" ht="15" customHeight="1">
      <c r="A74" s="119">
        <v>11</v>
      </c>
      <c r="B74" s="64" t="s">
        <v>23</v>
      </c>
      <c r="C74" s="490" t="s">
        <v>29</v>
      </c>
      <c r="D74" s="124">
        <v>177.3</v>
      </c>
      <c r="E74" s="125"/>
      <c r="F74" s="125"/>
      <c r="G74" s="125"/>
      <c r="H74" s="125"/>
      <c r="I74" s="125"/>
      <c r="J74" s="125"/>
      <c r="K74" s="125"/>
      <c r="L74" s="125">
        <f aca="true" t="shared" si="6" ref="L74:L137">E74+F74+G74+H74+I74+J74+K74</f>
        <v>0</v>
      </c>
      <c r="M74" s="492">
        <f aca="true" t="shared" si="7" ref="M74:M137">D74-L74</f>
        <v>177.3</v>
      </c>
      <c r="N74" s="493">
        <v>93.15</v>
      </c>
      <c r="O74" s="125"/>
      <c r="P74" s="125"/>
      <c r="Q74" s="125"/>
      <c r="R74" s="125"/>
      <c r="S74" s="125"/>
      <c r="T74" s="125"/>
      <c r="U74" s="125"/>
      <c r="V74" s="125">
        <f aca="true" t="shared" si="8" ref="V74:V137">O74+P74+Q74+R74+S74+T74+U74</f>
        <v>0</v>
      </c>
      <c r="W74" s="492">
        <f aca="true" t="shared" si="9" ref="W74:W137">N74-V74</f>
        <v>93.15</v>
      </c>
    </row>
    <row r="75" spans="1:23" s="3" customFormat="1" ht="15" customHeight="1">
      <c r="A75" s="119">
        <v>12</v>
      </c>
      <c r="B75" s="64" t="s">
        <v>23</v>
      </c>
      <c r="C75" s="490" t="s">
        <v>30</v>
      </c>
      <c r="D75" s="124">
        <v>237.6</v>
      </c>
      <c r="E75" s="125"/>
      <c r="F75" s="125"/>
      <c r="G75" s="125"/>
      <c r="H75" s="125"/>
      <c r="I75" s="125"/>
      <c r="J75" s="125"/>
      <c r="K75" s="125"/>
      <c r="L75" s="125">
        <f t="shared" si="6"/>
        <v>0</v>
      </c>
      <c r="M75" s="492">
        <f t="shared" si="7"/>
        <v>237.6</v>
      </c>
      <c r="N75" s="493">
        <v>81.45</v>
      </c>
      <c r="O75" s="125"/>
      <c r="P75" s="125"/>
      <c r="Q75" s="125"/>
      <c r="R75" s="125"/>
      <c r="S75" s="125"/>
      <c r="T75" s="125"/>
      <c r="U75" s="125"/>
      <c r="V75" s="125">
        <f t="shared" si="8"/>
        <v>0</v>
      </c>
      <c r="W75" s="492">
        <f t="shared" si="9"/>
        <v>81.45</v>
      </c>
    </row>
    <row r="76" spans="1:23" s="3" customFormat="1" ht="15" customHeight="1">
      <c r="A76" s="119">
        <v>13</v>
      </c>
      <c r="B76" s="64" t="s">
        <v>23</v>
      </c>
      <c r="C76" s="490" t="s">
        <v>31</v>
      </c>
      <c r="D76" s="124">
        <v>319.5</v>
      </c>
      <c r="E76" s="125"/>
      <c r="F76" s="125"/>
      <c r="G76" s="125"/>
      <c r="H76" s="125"/>
      <c r="I76" s="125"/>
      <c r="J76" s="125"/>
      <c r="K76" s="125"/>
      <c r="L76" s="125">
        <f t="shared" si="6"/>
        <v>0</v>
      </c>
      <c r="M76" s="492">
        <f t="shared" si="7"/>
        <v>319.5</v>
      </c>
      <c r="N76" s="493">
        <v>86.85</v>
      </c>
      <c r="O76" s="125"/>
      <c r="P76" s="125"/>
      <c r="Q76" s="125"/>
      <c r="R76" s="125"/>
      <c r="S76" s="125"/>
      <c r="T76" s="125"/>
      <c r="U76" s="125"/>
      <c r="V76" s="125">
        <f t="shared" si="8"/>
        <v>0</v>
      </c>
      <c r="W76" s="492">
        <f t="shared" si="9"/>
        <v>86.85</v>
      </c>
    </row>
    <row r="77" spans="1:23" s="3" customFormat="1" ht="15" customHeight="1">
      <c r="A77" s="119">
        <v>14</v>
      </c>
      <c r="B77" s="64" t="s">
        <v>23</v>
      </c>
      <c r="C77" s="490" t="s">
        <v>32</v>
      </c>
      <c r="D77" s="124">
        <v>355.5</v>
      </c>
      <c r="E77" s="125"/>
      <c r="F77" s="125"/>
      <c r="G77" s="125"/>
      <c r="H77" s="125"/>
      <c r="I77" s="125"/>
      <c r="J77" s="125"/>
      <c r="K77" s="125"/>
      <c r="L77" s="125">
        <f t="shared" si="6"/>
        <v>0</v>
      </c>
      <c r="M77" s="492">
        <f t="shared" si="7"/>
        <v>355.5</v>
      </c>
      <c r="N77" s="493">
        <v>88.65</v>
      </c>
      <c r="O77" s="125"/>
      <c r="P77" s="125"/>
      <c r="Q77" s="125"/>
      <c r="R77" s="125"/>
      <c r="S77" s="125"/>
      <c r="T77" s="125"/>
      <c r="U77" s="125"/>
      <c r="V77" s="125">
        <f t="shared" si="8"/>
        <v>0</v>
      </c>
      <c r="W77" s="492">
        <f t="shared" si="9"/>
        <v>88.65</v>
      </c>
    </row>
    <row r="78" spans="1:23" s="3" customFormat="1" ht="15" customHeight="1">
      <c r="A78" s="119">
        <v>15</v>
      </c>
      <c r="B78" s="64" t="s">
        <v>23</v>
      </c>
      <c r="C78" s="490" t="s">
        <v>33</v>
      </c>
      <c r="D78" s="124">
        <v>260.1</v>
      </c>
      <c r="E78" s="125"/>
      <c r="F78" s="125"/>
      <c r="G78" s="125"/>
      <c r="H78" s="125"/>
      <c r="I78" s="125"/>
      <c r="J78" s="125"/>
      <c r="K78" s="125"/>
      <c r="L78" s="125">
        <f t="shared" si="6"/>
        <v>0</v>
      </c>
      <c r="M78" s="492">
        <f t="shared" si="7"/>
        <v>260.1</v>
      </c>
      <c r="N78" s="493">
        <v>0</v>
      </c>
      <c r="O78" s="125"/>
      <c r="P78" s="125"/>
      <c r="Q78" s="125"/>
      <c r="R78" s="125"/>
      <c r="S78" s="125"/>
      <c r="T78" s="125"/>
      <c r="U78" s="125"/>
      <c r="V78" s="125">
        <f t="shared" si="8"/>
        <v>0</v>
      </c>
      <c r="W78" s="492">
        <f t="shared" si="9"/>
        <v>0</v>
      </c>
    </row>
    <row r="79" spans="1:23" s="3" customFormat="1" ht="15" customHeight="1">
      <c r="A79" s="119">
        <v>16</v>
      </c>
      <c r="B79" s="64" t="s">
        <v>23</v>
      </c>
      <c r="C79" s="490" t="s">
        <v>34</v>
      </c>
      <c r="D79" s="124">
        <v>247.5</v>
      </c>
      <c r="E79" s="125"/>
      <c r="F79" s="125"/>
      <c r="G79" s="125"/>
      <c r="H79" s="125"/>
      <c r="I79" s="125"/>
      <c r="J79" s="125"/>
      <c r="K79" s="125"/>
      <c r="L79" s="125">
        <f t="shared" si="6"/>
        <v>0</v>
      </c>
      <c r="M79" s="492">
        <f t="shared" si="7"/>
        <v>247.5</v>
      </c>
      <c r="N79" s="493">
        <v>0</v>
      </c>
      <c r="O79" s="125"/>
      <c r="P79" s="125"/>
      <c r="Q79" s="125"/>
      <c r="R79" s="125"/>
      <c r="S79" s="125"/>
      <c r="T79" s="125"/>
      <c r="U79" s="125"/>
      <c r="V79" s="125">
        <f t="shared" si="8"/>
        <v>0</v>
      </c>
      <c r="W79" s="492">
        <f t="shared" si="9"/>
        <v>0</v>
      </c>
    </row>
    <row r="80" spans="1:23" s="3" customFormat="1" ht="15" customHeight="1">
      <c r="A80" s="119">
        <v>17</v>
      </c>
      <c r="B80" s="64" t="s">
        <v>23</v>
      </c>
      <c r="C80" s="490" t="s">
        <v>35</v>
      </c>
      <c r="D80" s="124">
        <v>187.2</v>
      </c>
      <c r="E80" s="125"/>
      <c r="F80" s="125"/>
      <c r="G80" s="125"/>
      <c r="H80" s="125"/>
      <c r="I80" s="125"/>
      <c r="J80" s="125"/>
      <c r="K80" s="125"/>
      <c r="L80" s="125">
        <f t="shared" si="6"/>
        <v>0</v>
      </c>
      <c r="M80" s="492">
        <f t="shared" si="7"/>
        <v>187.2</v>
      </c>
      <c r="N80" s="493">
        <v>0</v>
      </c>
      <c r="O80" s="125"/>
      <c r="P80" s="125"/>
      <c r="Q80" s="125"/>
      <c r="R80" s="125"/>
      <c r="S80" s="125"/>
      <c r="T80" s="125"/>
      <c r="U80" s="125"/>
      <c r="V80" s="125">
        <f t="shared" si="8"/>
        <v>0</v>
      </c>
      <c r="W80" s="492">
        <f t="shared" si="9"/>
        <v>0</v>
      </c>
    </row>
    <row r="81" spans="1:23" s="3" customFormat="1" ht="15" customHeight="1" thickBot="1">
      <c r="A81" s="85">
        <v>18</v>
      </c>
      <c r="B81" s="518" t="s">
        <v>23</v>
      </c>
      <c r="C81" s="519" t="s">
        <v>36</v>
      </c>
      <c r="D81" s="92">
        <v>131.4</v>
      </c>
      <c r="E81" s="93"/>
      <c r="F81" s="93"/>
      <c r="G81" s="93"/>
      <c r="H81" s="93"/>
      <c r="I81" s="93"/>
      <c r="J81" s="93"/>
      <c r="K81" s="93"/>
      <c r="L81" s="93">
        <f t="shared" si="6"/>
        <v>0</v>
      </c>
      <c r="M81" s="520">
        <f t="shared" si="7"/>
        <v>131.4</v>
      </c>
      <c r="N81" s="521">
        <v>0</v>
      </c>
      <c r="O81" s="93"/>
      <c r="P81" s="93"/>
      <c r="Q81" s="93"/>
      <c r="R81" s="93"/>
      <c r="S81" s="93"/>
      <c r="T81" s="93"/>
      <c r="U81" s="93"/>
      <c r="V81" s="93">
        <f t="shared" si="8"/>
        <v>0</v>
      </c>
      <c r="W81" s="520">
        <f t="shared" si="9"/>
        <v>0</v>
      </c>
    </row>
    <row r="82" spans="1:23" s="3" customFormat="1" ht="15" customHeight="1">
      <c r="A82" s="525">
        <v>19</v>
      </c>
      <c r="B82" s="526" t="s">
        <v>10</v>
      </c>
      <c r="C82" s="527" t="s">
        <v>28</v>
      </c>
      <c r="D82" s="528">
        <v>127.8</v>
      </c>
      <c r="E82" s="509"/>
      <c r="F82" s="509"/>
      <c r="G82" s="509"/>
      <c r="H82" s="509"/>
      <c r="I82" s="509"/>
      <c r="J82" s="509"/>
      <c r="K82" s="509"/>
      <c r="L82" s="509">
        <f t="shared" si="6"/>
        <v>0</v>
      </c>
      <c r="M82" s="510">
        <f t="shared" si="7"/>
        <v>127.8</v>
      </c>
      <c r="N82" s="511">
        <v>267.75</v>
      </c>
      <c r="O82" s="509"/>
      <c r="P82" s="509"/>
      <c r="Q82" s="509"/>
      <c r="R82" s="509"/>
      <c r="S82" s="509"/>
      <c r="T82" s="509"/>
      <c r="U82" s="509"/>
      <c r="V82" s="509">
        <f t="shared" si="8"/>
        <v>0</v>
      </c>
      <c r="W82" s="510">
        <f t="shared" si="9"/>
        <v>267.75</v>
      </c>
    </row>
    <row r="83" spans="1:23" s="3" customFormat="1" ht="15" customHeight="1">
      <c r="A83" s="175">
        <v>20</v>
      </c>
      <c r="B83" s="41" t="s">
        <v>10</v>
      </c>
      <c r="C83" s="480" t="s">
        <v>29</v>
      </c>
      <c r="D83" s="136">
        <v>223.2</v>
      </c>
      <c r="E83" s="137"/>
      <c r="F83" s="137"/>
      <c r="G83" s="137"/>
      <c r="H83" s="137"/>
      <c r="I83" s="137"/>
      <c r="J83" s="137"/>
      <c r="K83" s="137"/>
      <c r="L83" s="137">
        <f t="shared" si="6"/>
        <v>0</v>
      </c>
      <c r="M83" s="138">
        <f t="shared" si="7"/>
        <v>223.2</v>
      </c>
      <c r="N83" s="506">
        <v>250.2</v>
      </c>
      <c r="O83" s="137"/>
      <c r="P83" s="137"/>
      <c r="Q83" s="137"/>
      <c r="R83" s="137"/>
      <c r="S83" s="137"/>
      <c r="T83" s="137"/>
      <c r="U83" s="137"/>
      <c r="V83" s="137">
        <f t="shared" si="8"/>
        <v>0</v>
      </c>
      <c r="W83" s="138">
        <f t="shared" si="9"/>
        <v>250.2</v>
      </c>
    </row>
    <row r="84" spans="1:23" s="3" customFormat="1" ht="15" customHeight="1">
      <c r="A84" s="175">
        <v>21</v>
      </c>
      <c r="B84" s="41" t="s">
        <v>10</v>
      </c>
      <c r="C84" s="480" t="s">
        <v>30</v>
      </c>
      <c r="D84" s="136">
        <v>295.2</v>
      </c>
      <c r="E84" s="137"/>
      <c r="F84" s="137"/>
      <c r="G84" s="137"/>
      <c r="H84" s="137"/>
      <c r="I84" s="137"/>
      <c r="J84" s="137"/>
      <c r="K84" s="137"/>
      <c r="L84" s="137">
        <f t="shared" si="6"/>
        <v>0</v>
      </c>
      <c r="M84" s="138">
        <f t="shared" si="7"/>
        <v>295.2</v>
      </c>
      <c r="N84" s="506">
        <v>234</v>
      </c>
      <c r="O84" s="137"/>
      <c r="P84" s="137"/>
      <c r="Q84" s="137"/>
      <c r="R84" s="137"/>
      <c r="S84" s="137"/>
      <c r="T84" s="137"/>
      <c r="U84" s="137"/>
      <c r="V84" s="137">
        <f t="shared" si="8"/>
        <v>0</v>
      </c>
      <c r="W84" s="138">
        <f t="shared" si="9"/>
        <v>234</v>
      </c>
    </row>
    <row r="85" spans="1:23" s="3" customFormat="1" ht="15" customHeight="1">
      <c r="A85" s="175">
        <v>22</v>
      </c>
      <c r="B85" s="41" t="s">
        <v>10</v>
      </c>
      <c r="C85" s="480" t="s">
        <v>31</v>
      </c>
      <c r="D85" s="136">
        <v>351.9</v>
      </c>
      <c r="E85" s="137"/>
      <c r="F85" s="137"/>
      <c r="G85" s="137"/>
      <c r="H85" s="137"/>
      <c r="I85" s="137"/>
      <c r="J85" s="137"/>
      <c r="K85" s="137"/>
      <c r="L85" s="137">
        <f t="shared" si="6"/>
        <v>0</v>
      </c>
      <c r="M85" s="138">
        <f t="shared" si="7"/>
        <v>351.9</v>
      </c>
      <c r="N85" s="506">
        <v>224.1</v>
      </c>
      <c r="O85" s="137"/>
      <c r="P85" s="137"/>
      <c r="Q85" s="137"/>
      <c r="R85" s="137"/>
      <c r="S85" s="137"/>
      <c r="T85" s="137"/>
      <c r="U85" s="137"/>
      <c r="V85" s="137">
        <f t="shared" si="8"/>
        <v>0</v>
      </c>
      <c r="W85" s="138">
        <f t="shared" si="9"/>
        <v>224.1</v>
      </c>
    </row>
    <row r="86" spans="1:23" s="3" customFormat="1" ht="15" customHeight="1">
      <c r="A86" s="175">
        <v>23</v>
      </c>
      <c r="B86" s="41" t="s">
        <v>10</v>
      </c>
      <c r="C86" s="480" t="s">
        <v>32</v>
      </c>
      <c r="D86" s="136">
        <v>356.4</v>
      </c>
      <c r="E86" s="137"/>
      <c r="F86" s="137"/>
      <c r="G86" s="137"/>
      <c r="H86" s="137"/>
      <c r="I86" s="137"/>
      <c r="J86" s="137"/>
      <c r="K86" s="137"/>
      <c r="L86" s="137">
        <f t="shared" si="6"/>
        <v>0</v>
      </c>
      <c r="M86" s="138">
        <f t="shared" si="7"/>
        <v>356.4</v>
      </c>
      <c r="N86" s="506">
        <v>148.05</v>
      </c>
      <c r="O86" s="137"/>
      <c r="P86" s="137"/>
      <c r="Q86" s="137"/>
      <c r="R86" s="137"/>
      <c r="S86" s="137"/>
      <c r="T86" s="137"/>
      <c r="U86" s="137"/>
      <c r="V86" s="137">
        <f t="shared" si="8"/>
        <v>0</v>
      </c>
      <c r="W86" s="138">
        <f t="shared" si="9"/>
        <v>148.05</v>
      </c>
    </row>
    <row r="87" spans="1:23" s="3" customFormat="1" ht="15" customHeight="1">
      <c r="A87" s="175">
        <v>24</v>
      </c>
      <c r="B87" s="41" t="s">
        <v>10</v>
      </c>
      <c r="C87" s="480" t="s">
        <v>33</v>
      </c>
      <c r="D87" s="136">
        <v>300.6</v>
      </c>
      <c r="E87" s="137"/>
      <c r="F87" s="137"/>
      <c r="G87" s="137"/>
      <c r="H87" s="137"/>
      <c r="I87" s="137"/>
      <c r="J87" s="137"/>
      <c r="K87" s="137"/>
      <c r="L87" s="137">
        <f t="shared" si="6"/>
        <v>0</v>
      </c>
      <c r="M87" s="138">
        <f t="shared" si="7"/>
        <v>300.6</v>
      </c>
      <c r="N87" s="506">
        <v>52.2</v>
      </c>
      <c r="O87" s="137"/>
      <c r="P87" s="137"/>
      <c r="Q87" s="137"/>
      <c r="R87" s="137"/>
      <c r="S87" s="137"/>
      <c r="T87" s="137"/>
      <c r="U87" s="137"/>
      <c r="V87" s="137">
        <f t="shared" si="8"/>
        <v>0</v>
      </c>
      <c r="W87" s="138">
        <f t="shared" si="9"/>
        <v>52.2</v>
      </c>
    </row>
    <row r="88" spans="1:23" s="3" customFormat="1" ht="15" customHeight="1">
      <c r="A88" s="175">
        <v>25</v>
      </c>
      <c r="B88" s="41" t="s">
        <v>10</v>
      </c>
      <c r="C88" s="480" t="s">
        <v>34</v>
      </c>
      <c r="D88" s="136">
        <v>257.4</v>
      </c>
      <c r="E88" s="137"/>
      <c r="F88" s="137"/>
      <c r="G88" s="137"/>
      <c r="H88" s="137"/>
      <c r="I88" s="137"/>
      <c r="J88" s="137"/>
      <c r="K88" s="137"/>
      <c r="L88" s="137">
        <f t="shared" si="6"/>
        <v>0</v>
      </c>
      <c r="M88" s="138">
        <f t="shared" si="7"/>
        <v>257.4</v>
      </c>
      <c r="N88" s="506">
        <v>16.2</v>
      </c>
      <c r="O88" s="137"/>
      <c r="P88" s="137"/>
      <c r="Q88" s="137"/>
      <c r="R88" s="137"/>
      <c r="S88" s="137"/>
      <c r="T88" s="137"/>
      <c r="U88" s="137"/>
      <c r="V88" s="137">
        <f t="shared" si="8"/>
        <v>0</v>
      </c>
      <c r="W88" s="138">
        <f t="shared" si="9"/>
        <v>16.2</v>
      </c>
    </row>
    <row r="89" spans="1:23" s="3" customFormat="1" ht="15" customHeight="1">
      <c r="A89" s="175">
        <v>26</v>
      </c>
      <c r="B89" s="41" t="s">
        <v>10</v>
      </c>
      <c r="C89" s="480" t="s">
        <v>35</v>
      </c>
      <c r="D89" s="136">
        <v>181.8</v>
      </c>
      <c r="E89" s="137"/>
      <c r="F89" s="137"/>
      <c r="G89" s="137"/>
      <c r="H89" s="137"/>
      <c r="I89" s="137"/>
      <c r="J89" s="137"/>
      <c r="K89" s="137"/>
      <c r="L89" s="137">
        <f t="shared" si="6"/>
        <v>0</v>
      </c>
      <c r="M89" s="138">
        <f t="shared" si="7"/>
        <v>181.8</v>
      </c>
      <c r="N89" s="506">
        <v>0</v>
      </c>
      <c r="O89" s="137"/>
      <c r="P89" s="137"/>
      <c r="Q89" s="137"/>
      <c r="R89" s="137"/>
      <c r="S89" s="137"/>
      <c r="T89" s="137"/>
      <c r="U89" s="137"/>
      <c r="V89" s="137">
        <f t="shared" si="8"/>
        <v>0</v>
      </c>
      <c r="W89" s="138">
        <f t="shared" si="9"/>
        <v>0</v>
      </c>
    </row>
    <row r="90" spans="1:23" s="3" customFormat="1" ht="15" customHeight="1" thickBot="1">
      <c r="A90" s="529">
        <v>27</v>
      </c>
      <c r="B90" s="530" t="s">
        <v>10</v>
      </c>
      <c r="C90" s="531" t="s">
        <v>36</v>
      </c>
      <c r="D90" s="532">
        <v>137.7</v>
      </c>
      <c r="E90" s="512"/>
      <c r="F90" s="512"/>
      <c r="G90" s="512"/>
      <c r="H90" s="512"/>
      <c r="I90" s="512"/>
      <c r="J90" s="512"/>
      <c r="K90" s="512"/>
      <c r="L90" s="512">
        <f t="shared" si="6"/>
        <v>0</v>
      </c>
      <c r="M90" s="513">
        <f t="shared" si="7"/>
        <v>137.7</v>
      </c>
      <c r="N90" s="514">
        <v>0</v>
      </c>
      <c r="O90" s="512"/>
      <c r="P90" s="512"/>
      <c r="Q90" s="512"/>
      <c r="R90" s="512"/>
      <c r="S90" s="512"/>
      <c r="T90" s="512"/>
      <c r="U90" s="512"/>
      <c r="V90" s="512">
        <f t="shared" si="8"/>
        <v>0</v>
      </c>
      <c r="W90" s="513">
        <f t="shared" si="9"/>
        <v>0</v>
      </c>
    </row>
    <row r="91" spans="1:23" s="3" customFormat="1" ht="15" customHeight="1">
      <c r="A91" s="114">
        <v>28</v>
      </c>
      <c r="B91" s="522" t="s">
        <v>11</v>
      </c>
      <c r="C91" s="523" t="s">
        <v>28</v>
      </c>
      <c r="D91" s="524">
        <v>77.4</v>
      </c>
      <c r="E91" s="117"/>
      <c r="F91" s="117"/>
      <c r="G91" s="117"/>
      <c r="H91" s="117"/>
      <c r="I91" s="117"/>
      <c r="J91" s="117"/>
      <c r="K91" s="117"/>
      <c r="L91" s="117">
        <f t="shared" si="6"/>
        <v>0</v>
      </c>
      <c r="M91" s="496">
        <f t="shared" si="7"/>
        <v>77.4</v>
      </c>
      <c r="N91" s="508">
        <v>288</v>
      </c>
      <c r="O91" s="117"/>
      <c r="P91" s="117"/>
      <c r="Q91" s="117"/>
      <c r="R91" s="117"/>
      <c r="S91" s="117"/>
      <c r="T91" s="117"/>
      <c r="U91" s="117"/>
      <c r="V91" s="117">
        <f t="shared" si="8"/>
        <v>0</v>
      </c>
      <c r="W91" s="496">
        <f t="shared" si="9"/>
        <v>288</v>
      </c>
    </row>
    <row r="92" spans="1:23" s="3" customFormat="1" ht="15" customHeight="1">
      <c r="A92" s="119">
        <v>29</v>
      </c>
      <c r="B92" s="64" t="s">
        <v>11</v>
      </c>
      <c r="C92" s="490" t="s">
        <v>29</v>
      </c>
      <c r="D92" s="124">
        <v>208.8</v>
      </c>
      <c r="E92" s="125"/>
      <c r="F92" s="125"/>
      <c r="G92" s="125"/>
      <c r="H92" s="125"/>
      <c r="I92" s="125"/>
      <c r="J92" s="125"/>
      <c r="K92" s="125"/>
      <c r="L92" s="125">
        <f t="shared" si="6"/>
        <v>0</v>
      </c>
      <c r="M92" s="492">
        <f t="shared" si="7"/>
        <v>208.8</v>
      </c>
      <c r="N92" s="493">
        <v>296.1</v>
      </c>
      <c r="O92" s="125"/>
      <c r="P92" s="125"/>
      <c r="Q92" s="125"/>
      <c r="R92" s="125"/>
      <c r="S92" s="125"/>
      <c r="T92" s="125"/>
      <c r="U92" s="125"/>
      <c r="V92" s="125">
        <f t="shared" si="8"/>
        <v>0</v>
      </c>
      <c r="W92" s="492">
        <f t="shared" si="9"/>
        <v>296.1</v>
      </c>
    </row>
    <row r="93" spans="1:23" s="3" customFormat="1" ht="15" customHeight="1">
      <c r="A93" s="119">
        <v>30</v>
      </c>
      <c r="B93" s="64" t="s">
        <v>11</v>
      </c>
      <c r="C93" s="490" t="s">
        <v>30</v>
      </c>
      <c r="D93" s="124">
        <v>279</v>
      </c>
      <c r="E93" s="125"/>
      <c r="F93" s="125"/>
      <c r="G93" s="125"/>
      <c r="H93" s="125"/>
      <c r="I93" s="125"/>
      <c r="J93" s="125"/>
      <c r="K93" s="125"/>
      <c r="L93" s="125">
        <f t="shared" si="6"/>
        <v>0</v>
      </c>
      <c r="M93" s="492">
        <f t="shared" si="7"/>
        <v>279</v>
      </c>
      <c r="N93" s="493">
        <v>282.6</v>
      </c>
      <c r="O93" s="125"/>
      <c r="P93" s="125"/>
      <c r="Q93" s="125"/>
      <c r="R93" s="125"/>
      <c r="S93" s="125"/>
      <c r="T93" s="125"/>
      <c r="U93" s="125"/>
      <c r="V93" s="125">
        <f t="shared" si="8"/>
        <v>0</v>
      </c>
      <c r="W93" s="492">
        <f t="shared" si="9"/>
        <v>282.6</v>
      </c>
    </row>
    <row r="94" spans="1:23" s="3" customFormat="1" ht="15" customHeight="1">
      <c r="A94" s="119">
        <v>31</v>
      </c>
      <c r="B94" s="64" t="s">
        <v>11</v>
      </c>
      <c r="C94" s="490" t="s">
        <v>31</v>
      </c>
      <c r="D94" s="124">
        <v>294.3</v>
      </c>
      <c r="E94" s="125"/>
      <c r="F94" s="125"/>
      <c r="G94" s="125"/>
      <c r="H94" s="125"/>
      <c r="I94" s="125"/>
      <c r="J94" s="125"/>
      <c r="K94" s="125"/>
      <c r="L94" s="125">
        <f t="shared" si="6"/>
        <v>0</v>
      </c>
      <c r="M94" s="492">
        <f t="shared" si="7"/>
        <v>294.3</v>
      </c>
      <c r="N94" s="493">
        <v>271.8</v>
      </c>
      <c r="O94" s="125"/>
      <c r="P94" s="125"/>
      <c r="Q94" s="125"/>
      <c r="R94" s="125"/>
      <c r="S94" s="125"/>
      <c r="T94" s="125"/>
      <c r="U94" s="125"/>
      <c r="V94" s="125">
        <f t="shared" si="8"/>
        <v>0</v>
      </c>
      <c r="W94" s="492">
        <f t="shared" si="9"/>
        <v>271.8</v>
      </c>
    </row>
    <row r="95" spans="1:23" s="3" customFormat="1" ht="15" customHeight="1">
      <c r="A95" s="119">
        <v>32</v>
      </c>
      <c r="B95" s="64" t="s">
        <v>11</v>
      </c>
      <c r="C95" s="490" t="s">
        <v>32</v>
      </c>
      <c r="D95" s="124">
        <v>348.3</v>
      </c>
      <c r="E95" s="125"/>
      <c r="F95" s="125"/>
      <c r="G95" s="125"/>
      <c r="H95" s="125"/>
      <c r="I95" s="125"/>
      <c r="J95" s="125"/>
      <c r="K95" s="125"/>
      <c r="L95" s="125">
        <f t="shared" si="6"/>
        <v>0</v>
      </c>
      <c r="M95" s="492">
        <f t="shared" si="7"/>
        <v>348.3</v>
      </c>
      <c r="N95" s="493">
        <v>281.52</v>
      </c>
      <c r="O95" s="125"/>
      <c r="P95" s="125"/>
      <c r="Q95" s="125"/>
      <c r="R95" s="125"/>
      <c r="S95" s="125"/>
      <c r="T95" s="125"/>
      <c r="U95" s="125"/>
      <c r="V95" s="125">
        <f t="shared" si="8"/>
        <v>0</v>
      </c>
      <c r="W95" s="492">
        <f t="shared" si="9"/>
        <v>281.52</v>
      </c>
    </row>
    <row r="96" spans="1:23" s="3" customFormat="1" ht="15" customHeight="1">
      <c r="A96" s="119">
        <v>33</v>
      </c>
      <c r="B96" s="64" t="s">
        <v>11</v>
      </c>
      <c r="C96" s="490" t="s">
        <v>33</v>
      </c>
      <c r="D96" s="124">
        <v>323.1</v>
      </c>
      <c r="E96" s="125"/>
      <c r="F96" s="125"/>
      <c r="G96" s="125"/>
      <c r="H96" s="125"/>
      <c r="I96" s="125"/>
      <c r="J96" s="125"/>
      <c r="K96" s="125"/>
      <c r="L96" s="125">
        <f t="shared" si="6"/>
        <v>0</v>
      </c>
      <c r="M96" s="492">
        <f t="shared" si="7"/>
        <v>323.1</v>
      </c>
      <c r="N96" s="493">
        <v>211.77</v>
      </c>
      <c r="O96" s="125"/>
      <c r="P96" s="125"/>
      <c r="Q96" s="125"/>
      <c r="R96" s="125"/>
      <c r="S96" s="125"/>
      <c r="T96" s="125"/>
      <c r="U96" s="125"/>
      <c r="V96" s="125">
        <f t="shared" si="8"/>
        <v>0</v>
      </c>
      <c r="W96" s="492">
        <f t="shared" si="9"/>
        <v>211.77</v>
      </c>
    </row>
    <row r="97" spans="1:23" s="3" customFormat="1" ht="15" customHeight="1">
      <c r="A97" s="119">
        <v>34</v>
      </c>
      <c r="B97" s="64" t="s">
        <v>11</v>
      </c>
      <c r="C97" s="490" t="s">
        <v>34</v>
      </c>
      <c r="D97" s="124">
        <v>295.2</v>
      </c>
      <c r="E97" s="125"/>
      <c r="F97" s="125"/>
      <c r="G97" s="125"/>
      <c r="H97" s="125"/>
      <c r="I97" s="125"/>
      <c r="J97" s="125"/>
      <c r="K97" s="125"/>
      <c r="L97" s="125">
        <f t="shared" si="6"/>
        <v>0</v>
      </c>
      <c r="M97" s="492">
        <f t="shared" si="7"/>
        <v>295.2</v>
      </c>
      <c r="N97" s="493">
        <v>179.1</v>
      </c>
      <c r="O97" s="125"/>
      <c r="P97" s="125"/>
      <c r="Q97" s="125"/>
      <c r="R97" s="125"/>
      <c r="S97" s="125"/>
      <c r="T97" s="125"/>
      <c r="U97" s="125"/>
      <c r="V97" s="125">
        <f t="shared" si="8"/>
        <v>0</v>
      </c>
      <c r="W97" s="492">
        <f t="shared" si="9"/>
        <v>179.1</v>
      </c>
    </row>
    <row r="98" spans="1:23" s="3" customFormat="1" ht="15" customHeight="1">
      <c r="A98" s="119">
        <v>35</v>
      </c>
      <c r="B98" s="64" t="s">
        <v>11</v>
      </c>
      <c r="C98" s="490" t="s">
        <v>35</v>
      </c>
      <c r="D98" s="124">
        <v>252</v>
      </c>
      <c r="E98" s="125"/>
      <c r="F98" s="125"/>
      <c r="G98" s="125"/>
      <c r="H98" s="125"/>
      <c r="I98" s="125"/>
      <c r="J98" s="125"/>
      <c r="K98" s="125"/>
      <c r="L98" s="125">
        <f t="shared" si="6"/>
        <v>0</v>
      </c>
      <c r="M98" s="492">
        <f t="shared" si="7"/>
        <v>252</v>
      </c>
      <c r="N98" s="493">
        <v>127.8</v>
      </c>
      <c r="O98" s="125"/>
      <c r="P98" s="125"/>
      <c r="Q98" s="125"/>
      <c r="R98" s="125"/>
      <c r="S98" s="125"/>
      <c r="T98" s="125"/>
      <c r="U98" s="125"/>
      <c r="V98" s="125">
        <f t="shared" si="8"/>
        <v>0</v>
      </c>
      <c r="W98" s="492">
        <f t="shared" si="9"/>
        <v>127.8</v>
      </c>
    </row>
    <row r="99" spans="1:23" s="3" customFormat="1" ht="15" customHeight="1">
      <c r="A99" s="119">
        <v>36</v>
      </c>
      <c r="B99" s="64" t="s">
        <v>11</v>
      </c>
      <c r="C99" s="490" t="s">
        <v>36</v>
      </c>
      <c r="D99" s="124">
        <v>157.5</v>
      </c>
      <c r="E99" s="125"/>
      <c r="F99" s="125"/>
      <c r="G99" s="125"/>
      <c r="H99" s="125"/>
      <c r="I99" s="125"/>
      <c r="J99" s="125"/>
      <c r="K99" s="125"/>
      <c r="L99" s="125">
        <f t="shared" si="6"/>
        <v>0</v>
      </c>
      <c r="M99" s="492">
        <f t="shared" si="7"/>
        <v>157.5</v>
      </c>
      <c r="N99" s="493">
        <v>37.8</v>
      </c>
      <c r="O99" s="125"/>
      <c r="P99" s="125"/>
      <c r="Q99" s="125"/>
      <c r="R99" s="125"/>
      <c r="S99" s="125"/>
      <c r="T99" s="125"/>
      <c r="U99" s="125"/>
      <c r="V99" s="125">
        <f t="shared" si="8"/>
        <v>0</v>
      </c>
      <c r="W99" s="492">
        <f t="shared" si="9"/>
        <v>37.8</v>
      </c>
    </row>
    <row r="100" spans="1:23" s="3" customFormat="1" ht="15" customHeight="1" thickBot="1">
      <c r="A100" s="85">
        <v>37</v>
      </c>
      <c r="B100" s="518" t="s">
        <v>11</v>
      </c>
      <c r="C100" s="519" t="s">
        <v>37</v>
      </c>
      <c r="D100" s="92">
        <v>97.2</v>
      </c>
      <c r="E100" s="93"/>
      <c r="F100" s="93"/>
      <c r="G100" s="93"/>
      <c r="H100" s="93"/>
      <c r="I100" s="93"/>
      <c r="J100" s="93"/>
      <c r="K100" s="93"/>
      <c r="L100" s="93">
        <f t="shared" si="6"/>
        <v>0</v>
      </c>
      <c r="M100" s="520">
        <f t="shared" si="7"/>
        <v>97.2</v>
      </c>
      <c r="N100" s="521">
        <v>7.2</v>
      </c>
      <c r="O100" s="93"/>
      <c r="P100" s="93"/>
      <c r="Q100" s="93"/>
      <c r="R100" s="93"/>
      <c r="S100" s="93"/>
      <c r="T100" s="93"/>
      <c r="U100" s="93"/>
      <c r="V100" s="93">
        <f t="shared" si="8"/>
        <v>0</v>
      </c>
      <c r="W100" s="520">
        <f t="shared" si="9"/>
        <v>7.2</v>
      </c>
    </row>
    <row r="101" spans="1:23" s="3" customFormat="1" ht="15" customHeight="1">
      <c r="A101" s="525">
        <v>38</v>
      </c>
      <c r="B101" s="526" t="s">
        <v>12</v>
      </c>
      <c r="C101" s="527" t="s">
        <v>28</v>
      </c>
      <c r="D101" s="528">
        <v>65.7</v>
      </c>
      <c r="E101" s="509"/>
      <c r="F101" s="509"/>
      <c r="G101" s="509"/>
      <c r="H101" s="509"/>
      <c r="I101" s="509"/>
      <c r="J101" s="509"/>
      <c r="K101" s="509"/>
      <c r="L101" s="509">
        <f t="shared" si="6"/>
        <v>0</v>
      </c>
      <c r="M101" s="510">
        <f t="shared" si="7"/>
        <v>65.7</v>
      </c>
      <c r="N101" s="511">
        <v>225</v>
      </c>
      <c r="O101" s="509"/>
      <c r="P101" s="509"/>
      <c r="Q101" s="509"/>
      <c r="R101" s="509"/>
      <c r="S101" s="509"/>
      <c r="T101" s="509"/>
      <c r="U101" s="509"/>
      <c r="V101" s="509">
        <f t="shared" si="8"/>
        <v>0</v>
      </c>
      <c r="W101" s="510">
        <f t="shared" si="9"/>
        <v>225</v>
      </c>
    </row>
    <row r="102" spans="1:23" s="3" customFormat="1" ht="15" customHeight="1">
      <c r="A102" s="175">
        <v>39</v>
      </c>
      <c r="B102" s="41" t="s">
        <v>12</v>
      </c>
      <c r="C102" s="480" t="s">
        <v>29</v>
      </c>
      <c r="D102" s="136">
        <v>173.7</v>
      </c>
      <c r="E102" s="137"/>
      <c r="F102" s="137"/>
      <c r="G102" s="137"/>
      <c r="H102" s="137"/>
      <c r="I102" s="137"/>
      <c r="J102" s="137"/>
      <c r="K102" s="137"/>
      <c r="L102" s="137">
        <f t="shared" si="6"/>
        <v>0</v>
      </c>
      <c r="M102" s="138">
        <f t="shared" si="7"/>
        <v>173.7</v>
      </c>
      <c r="N102" s="506">
        <v>210.6</v>
      </c>
      <c r="O102" s="137"/>
      <c r="P102" s="137"/>
      <c r="Q102" s="137"/>
      <c r="R102" s="137"/>
      <c r="S102" s="137"/>
      <c r="T102" s="137"/>
      <c r="U102" s="137"/>
      <c r="V102" s="137">
        <f t="shared" si="8"/>
        <v>0</v>
      </c>
      <c r="W102" s="138">
        <f t="shared" si="9"/>
        <v>210.6</v>
      </c>
    </row>
    <row r="103" spans="1:23" s="3" customFormat="1" ht="15" customHeight="1">
      <c r="A103" s="175">
        <v>40</v>
      </c>
      <c r="B103" s="41" t="s">
        <v>12</v>
      </c>
      <c r="C103" s="480" t="s">
        <v>30</v>
      </c>
      <c r="D103" s="136">
        <v>224.1</v>
      </c>
      <c r="E103" s="137"/>
      <c r="F103" s="137"/>
      <c r="G103" s="137"/>
      <c r="H103" s="137"/>
      <c r="I103" s="137"/>
      <c r="J103" s="137"/>
      <c r="K103" s="137"/>
      <c r="L103" s="137">
        <f t="shared" si="6"/>
        <v>0</v>
      </c>
      <c r="M103" s="138">
        <f t="shared" si="7"/>
        <v>224.1</v>
      </c>
      <c r="N103" s="506">
        <v>198.9</v>
      </c>
      <c r="O103" s="137"/>
      <c r="P103" s="137"/>
      <c r="Q103" s="137"/>
      <c r="R103" s="137"/>
      <c r="S103" s="137"/>
      <c r="T103" s="137"/>
      <c r="U103" s="137"/>
      <c r="V103" s="137">
        <f t="shared" si="8"/>
        <v>0</v>
      </c>
      <c r="W103" s="138">
        <f t="shared" si="9"/>
        <v>198.9</v>
      </c>
    </row>
    <row r="104" spans="1:23" s="3" customFormat="1" ht="15" customHeight="1">
      <c r="A104" s="175">
        <v>41</v>
      </c>
      <c r="B104" s="41" t="s">
        <v>12</v>
      </c>
      <c r="C104" s="480" t="s">
        <v>31</v>
      </c>
      <c r="D104" s="136">
        <v>225</v>
      </c>
      <c r="E104" s="137"/>
      <c r="F104" s="137"/>
      <c r="G104" s="137"/>
      <c r="H104" s="137"/>
      <c r="I104" s="137"/>
      <c r="J104" s="137"/>
      <c r="K104" s="137"/>
      <c r="L104" s="137">
        <f t="shared" si="6"/>
        <v>0</v>
      </c>
      <c r="M104" s="138">
        <f t="shared" si="7"/>
        <v>225</v>
      </c>
      <c r="N104" s="506">
        <v>191.7</v>
      </c>
      <c r="O104" s="137"/>
      <c r="P104" s="137"/>
      <c r="Q104" s="137"/>
      <c r="R104" s="137"/>
      <c r="S104" s="137"/>
      <c r="T104" s="137"/>
      <c r="U104" s="137"/>
      <c r="V104" s="137">
        <f t="shared" si="8"/>
        <v>0</v>
      </c>
      <c r="W104" s="138">
        <f t="shared" si="9"/>
        <v>191.7</v>
      </c>
    </row>
    <row r="105" spans="1:23" s="3" customFormat="1" ht="15" customHeight="1">
      <c r="A105" s="175">
        <v>42</v>
      </c>
      <c r="B105" s="41" t="s">
        <v>12</v>
      </c>
      <c r="C105" s="480" t="s">
        <v>32</v>
      </c>
      <c r="D105" s="136">
        <v>277.2</v>
      </c>
      <c r="E105" s="137"/>
      <c r="F105" s="137"/>
      <c r="G105" s="137"/>
      <c r="H105" s="137"/>
      <c r="I105" s="137"/>
      <c r="J105" s="137"/>
      <c r="K105" s="137"/>
      <c r="L105" s="137">
        <f t="shared" si="6"/>
        <v>0</v>
      </c>
      <c r="M105" s="138">
        <f t="shared" si="7"/>
        <v>277.2</v>
      </c>
      <c r="N105" s="506">
        <v>241.74</v>
      </c>
      <c r="O105" s="137"/>
      <c r="P105" s="137"/>
      <c r="Q105" s="137"/>
      <c r="R105" s="137"/>
      <c r="S105" s="137"/>
      <c r="T105" s="137"/>
      <c r="U105" s="137"/>
      <c r="V105" s="137">
        <f t="shared" si="8"/>
        <v>0</v>
      </c>
      <c r="W105" s="138">
        <f t="shared" si="9"/>
        <v>241.74</v>
      </c>
    </row>
    <row r="106" spans="1:23" s="3" customFormat="1" ht="15" customHeight="1">
      <c r="A106" s="175">
        <v>43</v>
      </c>
      <c r="B106" s="41" t="s">
        <v>12</v>
      </c>
      <c r="C106" s="480" t="s">
        <v>33</v>
      </c>
      <c r="D106" s="136">
        <v>249.3</v>
      </c>
      <c r="E106" s="137"/>
      <c r="F106" s="137"/>
      <c r="G106" s="137"/>
      <c r="H106" s="137"/>
      <c r="I106" s="137"/>
      <c r="J106" s="137"/>
      <c r="K106" s="137"/>
      <c r="L106" s="137">
        <f t="shared" si="6"/>
        <v>0</v>
      </c>
      <c r="M106" s="138">
        <f t="shared" si="7"/>
        <v>249.3</v>
      </c>
      <c r="N106" s="506">
        <v>217.62</v>
      </c>
      <c r="O106" s="137"/>
      <c r="P106" s="137"/>
      <c r="Q106" s="137"/>
      <c r="R106" s="137"/>
      <c r="S106" s="137"/>
      <c r="T106" s="137"/>
      <c r="U106" s="137"/>
      <c r="V106" s="137">
        <f t="shared" si="8"/>
        <v>0</v>
      </c>
      <c r="W106" s="138">
        <f t="shared" si="9"/>
        <v>217.62</v>
      </c>
    </row>
    <row r="107" spans="1:23" s="3" customFormat="1" ht="15" customHeight="1">
      <c r="A107" s="175">
        <v>44</v>
      </c>
      <c r="B107" s="41" t="s">
        <v>12</v>
      </c>
      <c r="C107" s="480" t="s">
        <v>34</v>
      </c>
      <c r="D107" s="136">
        <v>256.5</v>
      </c>
      <c r="E107" s="137"/>
      <c r="F107" s="137"/>
      <c r="G107" s="137"/>
      <c r="H107" s="137"/>
      <c r="I107" s="137"/>
      <c r="J107" s="137"/>
      <c r="K107" s="137"/>
      <c r="L107" s="137">
        <f t="shared" si="6"/>
        <v>0</v>
      </c>
      <c r="M107" s="138">
        <f t="shared" si="7"/>
        <v>256.5</v>
      </c>
      <c r="N107" s="506">
        <v>234.9</v>
      </c>
      <c r="O107" s="137"/>
      <c r="P107" s="137"/>
      <c r="Q107" s="137"/>
      <c r="R107" s="137"/>
      <c r="S107" s="137"/>
      <c r="T107" s="137"/>
      <c r="U107" s="137"/>
      <c r="V107" s="137">
        <f t="shared" si="8"/>
        <v>0</v>
      </c>
      <c r="W107" s="138">
        <f t="shared" si="9"/>
        <v>234.9</v>
      </c>
    </row>
    <row r="108" spans="1:23" s="3" customFormat="1" ht="15" customHeight="1">
      <c r="A108" s="175">
        <v>45</v>
      </c>
      <c r="B108" s="41" t="s">
        <v>12</v>
      </c>
      <c r="C108" s="480" t="s">
        <v>35</v>
      </c>
      <c r="D108" s="136">
        <v>266.4</v>
      </c>
      <c r="E108" s="137"/>
      <c r="F108" s="137"/>
      <c r="G108" s="137"/>
      <c r="H108" s="137"/>
      <c r="I108" s="137"/>
      <c r="J108" s="137"/>
      <c r="K108" s="137"/>
      <c r="L108" s="137">
        <f t="shared" si="6"/>
        <v>0</v>
      </c>
      <c r="M108" s="138">
        <f t="shared" si="7"/>
        <v>266.4</v>
      </c>
      <c r="N108" s="506">
        <v>226.17</v>
      </c>
      <c r="O108" s="137"/>
      <c r="P108" s="137"/>
      <c r="Q108" s="137"/>
      <c r="R108" s="137"/>
      <c r="S108" s="137"/>
      <c r="T108" s="137"/>
      <c r="U108" s="137"/>
      <c r="V108" s="137">
        <f t="shared" si="8"/>
        <v>0</v>
      </c>
      <c r="W108" s="138">
        <f t="shared" si="9"/>
        <v>226.17</v>
      </c>
    </row>
    <row r="109" spans="1:23" s="3" customFormat="1" ht="15" customHeight="1">
      <c r="A109" s="175">
        <v>46</v>
      </c>
      <c r="B109" s="41" t="s">
        <v>12</v>
      </c>
      <c r="C109" s="480" t="s">
        <v>36</v>
      </c>
      <c r="D109" s="136">
        <v>200.7</v>
      </c>
      <c r="E109" s="137"/>
      <c r="F109" s="137"/>
      <c r="G109" s="137"/>
      <c r="H109" s="137"/>
      <c r="I109" s="137"/>
      <c r="J109" s="137"/>
      <c r="K109" s="137"/>
      <c r="L109" s="137">
        <f t="shared" si="6"/>
        <v>0</v>
      </c>
      <c r="M109" s="138">
        <f t="shared" si="7"/>
        <v>200.7</v>
      </c>
      <c r="N109" s="506">
        <v>153</v>
      </c>
      <c r="O109" s="137"/>
      <c r="P109" s="137"/>
      <c r="Q109" s="137"/>
      <c r="R109" s="137"/>
      <c r="S109" s="137"/>
      <c r="T109" s="137"/>
      <c r="U109" s="137"/>
      <c r="V109" s="137">
        <f t="shared" si="8"/>
        <v>0</v>
      </c>
      <c r="W109" s="138">
        <f t="shared" si="9"/>
        <v>153</v>
      </c>
    </row>
    <row r="110" spans="1:23" s="3" customFormat="1" ht="15" customHeight="1" thickBot="1">
      <c r="A110" s="529">
        <v>47</v>
      </c>
      <c r="B110" s="530" t="s">
        <v>12</v>
      </c>
      <c r="C110" s="531" t="s">
        <v>37</v>
      </c>
      <c r="D110" s="532">
        <v>92.7</v>
      </c>
      <c r="E110" s="512"/>
      <c r="F110" s="512"/>
      <c r="G110" s="512"/>
      <c r="H110" s="512"/>
      <c r="I110" s="512"/>
      <c r="J110" s="512"/>
      <c r="K110" s="512"/>
      <c r="L110" s="512">
        <f t="shared" si="6"/>
        <v>0</v>
      </c>
      <c r="M110" s="513">
        <f t="shared" si="7"/>
        <v>92.7</v>
      </c>
      <c r="N110" s="514">
        <v>51.3</v>
      </c>
      <c r="O110" s="512"/>
      <c r="P110" s="512"/>
      <c r="Q110" s="512"/>
      <c r="R110" s="512"/>
      <c r="S110" s="512"/>
      <c r="T110" s="512"/>
      <c r="U110" s="512"/>
      <c r="V110" s="512">
        <f t="shared" si="8"/>
        <v>0</v>
      </c>
      <c r="W110" s="513">
        <f t="shared" si="9"/>
        <v>51.3</v>
      </c>
    </row>
    <row r="111" spans="1:23" s="3" customFormat="1" ht="15" customHeight="1">
      <c r="A111" s="114">
        <v>48</v>
      </c>
      <c r="B111" s="522" t="s">
        <v>13</v>
      </c>
      <c r="C111" s="523" t="s">
        <v>28</v>
      </c>
      <c r="D111" s="524">
        <v>67.5</v>
      </c>
      <c r="E111" s="117"/>
      <c r="F111" s="117"/>
      <c r="G111" s="117"/>
      <c r="H111" s="117"/>
      <c r="I111" s="117"/>
      <c r="J111" s="117"/>
      <c r="K111" s="117"/>
      <c r="L111" s="117">
        <f t="shared" si="6"/>
        <v>0</v>
      </c>
      <c r="M111" s="496">
        <f t="shared" si="7"/>
        <v>67.5</v>
      </c>
      <c r="N111" s="508">
        <v>183.6</v>
      </c>
      <c r="O111" s="117"/>
      <c r="P111" s="117"/>
      <c r="Q111" s="117"/>
      <c r="R111" s="117"/>
      <c r="S111" s="117"/>
      <c r="T111" s="117"/>
      <c r="U111" s="117"/>
      <c r="V111" s="117">
        <f t="shared" si="8"/>
        <v>0</v>
      </c>
      <c r="W111" s="496">
        <f t="shared" si="9"/>
        <v>183.6</v>
      </c>
    </row>
    <row r="112" spans="1:23" s="3" customFormat="1" ht="15" customHeight="1">
      <c r="A112" s="119">
        <v>49</v>
      </c>
      <c r="B112" s="64" t="s">
        <v>13</v>
      </c>
      <c r="C112" s="490" t="s">
        <v>29</v>
      </c>
      <c r="D112" s="124">
        <v>161.1</v>
      </c>
      <c r="E112" s="125"/>
      <c r="F112" s="125"/>
      <c r="G112" s="125"/>
      <c r="H112" s="125"/>
      <c r="I112" s="125"/>
      <c r="J112" s="125"/>
      <c r="K112" s="125"/>
      <c r="L112" s="125">
        <f t="shared" si="6"/>
        <v>0</v>
      </c>
      <c r="M112" s="492">
        <f t="shared" si="7"/>
        <v>161.1</v>
      </c>
      <c r="N112" s="493">
        <v>171.9</v>
      </c>
      <c r="O112" s="125"/>
      <c r="P112" s="125"/>
      <c r="Q112" s="125"/>
      <c r="R112" s="125"/>
      <c r="S112" s="125"/>
      <c r="T112" s="125"/>
      <c r="U112" s="125"/>
      <c r="V112" s="125">
        <f t="shared" si="8"/>
        <v>0</v>
      </c>
      <c r="W112" s="492">
        <f t="shared" si="9"/>
        <v>171.9</v>
      </c>
    </row>
    <row r="113" spans="1:23" s="3" customFormat="1" ht="15" customHeight="1">
      <c r="A113" s="119">
        <v>50</v>
      </c>
      <c r="B113" s="64" t="s">
        <v>13</v>
      </c>
      <c r="C113" s="490" t="s">
        <v>30</v>
      </c>
      <c r="D113" s="124">
        <v>196.2</v>
      </c>
      <c r="E113" s="125"/>
      <c r="F113" s="125"/>
      <c r="G113" s="125"/>
      <c r="H113" s="125"/>
      <c r="I113" s="125"/>
      <c r="J113" s="125"/>
      <c r="K113" s="125"/>
      <c r="L113" s="125">
        <f t="shared" si="6"/>
        <v>0</v>
      </c>
      <c r="M113" s="492">
        <f t="shared" si="7"/>
        <v>196.2</v>
      </c>
      <c r="N113" s="493">
        <v>162.9</v>
      </c>
      <c r="O113" s="125"/>
      <c r="P113" s="125"/>
      <c r="Q113" s="125"/>
      <c r="R113" s="125"/>
      <c r="S113" s="125"/>
      <c r="T113" s="125"/>
      <c r="U113" s="125"/>
      <c r="V113" s="125">
        <f t="shared" si="8"/>
        <v>0</v>
      </c>
      <c r="W113" s="492">
        <f t="shared" si="9"/>
        <v>162.9</v>
      </c>
    </row>
    <row r="114" spans="1:23" s="3" customFormat="1" ht="15" customHeight="1">
      <c r="A114" s="119">
        <v>51</v>
      </c>
      <c r="B114" s="64" t="s">
        <v>13</v>
      </c>
      <c r="C114" s="490" t="s">
        <v>31</v>
      </c>
      <c r="D114" s="124">
        <v>195.3</v>
      </c>
      <c r="E114" s="125"/>
      <c r="F114" s="125"/>
      <c r="G114" s="125"/>
      <c r="H114" s="125"/>
      <c r="I114" s="125"/>
      <c r="J114" s="125"/>
      <c r="K114" s="125"/>
      <c r="L114" s="125">
        <f t="shared" si="6"/>
        <v>0</v>
      </c>
      <c r="M114" s="492">
        <f t="shared" si="7"/>
        <v>195.3</v>
      </c>
      <c r="N114" s="493">
        <v>157.5</v>
      </c>
      <c r="O114" s="125"/>
      <c r="P114" s="125"/>
      <c r="Q114" s="125"/>
      <c r="R114" s="125"/>
      <c r="S114" s="125"/>
      <c r="T114" s="125"/>
      <c r="U114" s="125"/>
      <c r="V114" s="125">
        <f t="shared" si="8"/>
        <v>0</v>
      </c>
      <c r="W114" s="492">
        <f t="shared" si="9"/>
        <v>157.5</v>
      </c>
    </row>
    <row r="115" spans="1:23" s="3" customFormat="1" ht="15" customHeight="1">
      <c r="A115" s="119">
        <v>52</v>
      </c>
      <c r="B115" s="64" t="s">
        <v>13</v>
      </c>
      <c r="C115" s="490" t="s">
        <v>32</v>
      </c>
      <c r="D115" s="124">
        <v>187.2</v>
      </c>
      <c r="E115" s="125"/>
      <c r="F115" s="125"/>
      <c r="G115" s="125"/>
      <c r="H115" s="125"/>
      <c r="I115" s="125"/>
      <c r="J115" s="125"/>
      <c r="K115" s="125"/>
      <c r="L115" s="125">
        <f t="shared" si="6"/>
        <v>0</v>
      </c>
      <c r="M115" s="492">
        <f t="shared" si="7"/>
        <v>187.2</v>
      </c>
      <c r="N115" s="493">
        <v>144.9</v>
      </c>
      <c r="O115" s="125"/>
      <c r="P115" s="125"/>
      <c r="Q115" s="125"/>
      <c r="R115" s="125"/>
      <c r="S115" s="125"/>
      <c r="T115" s="125"/>
      <c r="U115" s="125"/>
      <c r="V115" s="125">
        <f t="shared" si="8"/>
        <v>0</v>
      </c>
      <c r="W115" s="492">
        <f t="shared" si="9"/>
        <v>144.9</v>
      </c>
    </row>
    <row r="116" spans="1:23" s="3" customFormat="1" ht="15" customHeight="1">
      <c r="A116" s="119">
        <v>53</v>
      </c>
      <c r="B116" s="64" t="s">
        <v>13</v>
      </c>
      <c r="C116" s="490" t="s">
        <v>33</v>
      </c>
      <c r="D116" s="124">
        <v>166.5</v>
      </c>
      <c r="E116" s="125"/>
      <c r="F116" s="125"/>
      <c r="G116" s="125"/>
      <c r="H116" s="125"/>
      <c r="I116" s="125"/>
      <c r="J116" s="125"/>
      <c r="K116" s="125"/>
      <c r="L116" s="125">
        <f t="shared" si="6"/>
        <v>0</v>
      </c>
      <c r="M116" s="492">
        <f t="shared" si="7"/>
        <v>166.5</v>
      </c>
      <c r="N116" s="493">
        <v>140.58</v>
      </c>
      <c r="O116" s="125"/>
      <c r="P116" s="125"/>
      <c r="Q116" s="125"/>
      <c r="R116" s="125"/>
      <c r="S116" s="125"/>
      <c r="T116" s="125"/>
      <c r="U116" s="125"/>
      <c r="V116" s="125">
        <f t="shared" si="8"/>
        <v>0</v>
      </c>
      <c r="W116" s="492">
        <f t="shared" si="9"/>
        <v>140.58</v>
      </c>
    </row>
    <row r="117" spans="1:23" s="3" customFormat="1" ht="15" customHeight="1">
      <c r="A117" s="119">
        <v>54</v>
      </c>
      <c r="B117" s="64" t="s">
        <v>13</v>
      </c>
      <c r="C117" s="490" t="s">
        <v>34</v>
      </c>
      <c r="D117" s="124">
        <v>140.4</v>
      </c>
      <c r="E117" s="125"/>
      <c r="F117" s="125"/>
      <c r="G117" s="125"/>
      <c r="H117" s="125"/>
      <c r="I117" s="125"/>
      <c r="J117" s="125"/>
      <c r="K117" s="125"/>
      <c r="L117" s="125">
        <f t="shared" si="6"/>
        <v>0</v>
      </c>
      <c r="M117" s="492">
        <f t="shared" si="7"/>
        <v>140.4</v>
      </c>
      <c r="N117" s="493">
        <v>109.26</v>
      </c>
      <c r="O117" s="125"/>
      <c r="P117" s="125"/>
      <c r="Q117" s="125"/>
      <c r="R117" s="125"/>
      <c r="S117" s="125"/>
      <c r="T117" s="125"/>
      <c r="U117" s="125"/>
      <c r="V117" s="125">
        <f t="shared" si="8"/>
        <v>0</v>
      </c>
      <c r="W117" s="492">
        <f t="shared" si="9"/>
        <v>109.26</v>
      </c>
    </row>
    <row r="118" spans="1:23" s="3" customFormat="1" ht="15" customHeight="1">
      <c r="A118" s="119">
        <v>55</v>
      </c>
      <c r="B118" s="64" t="s">
        <v>13</v>
      </c>
      <c r="C118" s="490" t="s">
        <v>35</v>
      </c>
      <c r="D118" s="124">
        <v>270.9</v>
      </c>
      <c r="E118" s="125"/>
      <c r="F118" s="125"/>
      <c r="G118" s="125"/>
      <c r="H118" s="125"/>
      <c r="I118" s="125"/>
      <c r="J118" s="125"/>
      <c r="K118" s="125"/>
      <c r="L118" s="125">
        <f t="shared" si="6"/>
        <v>0</v>
      </c>
      <c r="M118" s="492">
        <f t="shared" si="7"/>
        <v>270.9</v>
      </c>
      <c r="N118" s="493">
        <v>248.4</v>
      </c>
      <c r="O118" s="125"/>
      <c r="P118" s="125"/>
      <c r="Q118" s="125"/>
      <c r="R118" s="125"/>
      <c r="S118" s="125"/>
      <c r="T118" s="125"/>
      <c r="U118" s="125"/>
      <c r="V118" s="125">
        <f t="shared" si="8"/>
        <v>0</v>
      </c>
      <c r="W118" s="492">
        <f t="shared" si="9"/>
        <v>248.4</v>
      </c>
    </row>
    <row r="119" spans="1:23" s="3" customFormat="1" ht="15" customHeight="1">
      <c r="A119" s="119">
        <v>56</v>
      </c>
      <c r="B119" s="64" t="s">
        <v>13</v>
      </c>
      <c r="C119" s="490" t="s">
        <v>36</v>
      </c>
      <c r="D119" s="124">
        <v>171.9</v>
      </c>
      <c r="E119" s="125"/>
      <c r="F119" s="125"/>
      <c r="G119" s="125"/>
      <c r="H119" s="125"/>
      <c r="I119" s="125"/>
      <c r="J119" s="125"/>
      <c r="K119" s="125"/>
      <c r="L119" s="125">
        <f t="shared" si="6"/>
        <v>0</v>
      </c>
      <c r="M119" s="492">
        <f t="shared" si="7"/>
        <v>171.9</v>
      </c>
      <c r="N119" s="493">
        <v>168.3</v>
      </c>
      <c r="O119" s="125"/>
      <c r="P119" s="125"/>
      <c r="Q119" s="125"/>
      <c r="R119" s="125"/>
      <c r="S119" s="125"/>
      <c r="T119" s="125"/>
      <c r="U119" s="125"/>
      <c r="V119" s="125">
        <f t="shared" si="8"/>
        <v>0</v>
      </c>
      <c r="W119" s="492">
        <f t="shared" si="9"/>
        <v>168.3</v>
      </c>
    </row>
    <row r="120" spans="1:23" s="3" customFormat="1" ht="15" customHeight="1" thickBot="1">
      <c r="A120" s="85">
        <v>57</v>
      </c>
      <c r="B120" s="518" t="s">
        <v>13</v>
      </c>
      <c r="C120" s="519" t="s">
        <v>37</v>
      </c>
      <c r="D120" s="92">
        <v>78.3</v>
      </c>
      <c r="E120" s="93"/>
      <c r="F120" s="93"/>
      <c r="G120" s="93"/>
      <c r="H120" s="93"/>
      <c r="I120" s="93"/>
      <c r="J120" s="93"/>
      <c r="K120" s="93"/>
      <c r="L120" s="93">
        <f t="shared" si="6"/>
        <v>0</v>
      </c>
      <c r="M120" s="520">
        <f t="shared" si="7"/>
        <v>78.3</v>
      </c>
      <c r="N120" s="521">
        <v>80.1</v>
      </c>
      <c r="O120" s="93"/>
      <c r="P120" s="93"/>
      <c r="Q120" s="93"/>
      <c r="R120" s="93"/>
      <c r="S120" s="93"/>
      <c r="T120" s="93"/>
      <c r="U120" s="93"/>
      <c r="V120" s="93">
        <f t="shared" si="8"/>
        <v>0</v>
      </c>
      <c r="W120" s="520">
        <f t="shared" si="9"/>
        <v>80.1</v>
      </c>
    </row>
    <row r="121" spans="1:23" s="3" customFormat="1" ht="15" customHeight="1">
      <c r="A121" s="525">
        <v>58</v>
      </c>
      <c r="B121" s="526" t="s">
        <v>14</v>
      </c>
      <c r="C121" s="527" t="s">
        <v>28</v>
      </c>
      <c r="D121" s="528">
        <v>69.3</v>
      </c>
      <c r="E121" s="509"/>
      <c r="F121" s="509"/>
      <c r="G121" s="509"/>
      <c r="H121" s="509"/>
      <c r="I121" s="509"/>
      <c r="J121" s="509"/>
      <c r="K121" s="509"/>
      <c r="L121" s="509">
        <f t="shared" si="6"/>
        <v>0</v>
      </c>
      <c r="M121" s="510">
        <f t="shared" si="7"/>
        <v>69.3</v>
      </c>
      <c r="N121" s="511">
        <v>143.1</v>
      </c>
      <c r="O121" s="509"/>
      <c r="P121" s="509"/>
      <c r="Q121" s="509"/>
      <c r="R121" s="509"/>
      <c r="S121" s="509"/>
      <c r="T121" s="509"/>
      <c r="U121" s="509"/>
      <c r="V121" s="509">
        <f t="shared" si="8"/>
        <v>0</v>
      </c>
      <c r="W121" s="510">
        <f t="shared" si="9"/>
        <v>143.1</v>
      </c>
    </row>
    <row r="122" spans="1:23" s="3" customFormat="1" ht="15" customHeight="1">
      <c r="A122" s="175">
        <v>59</v>
      </c>
      <c r="B122" s="41" t="s">
        <v>14</v>
      </c>
      <c r="C122" s="480" t="s">
        <v>29</v>
      </c>
      <c r="D122" s="136">
        <v>147.6</v>
      </c>
      <c r="E122" s="137"/>
      <c r="F122" s="137"/>
      <c r="G122" s="137"/>
      <c r="H122" s="137"/>
      <c r="I122" s="137"/>
      <c r="J122" s="137"/>
      <c r="K122" s="137"/>
      <c r="L122" s="137">
        <f t="shared" si="6"/>
        <v>0</v>
      </c>
      <c r="M122" s="138">
        <f t="shared" si="7"/>
        <v>147.6</v>
      </c>
      <c r="N122" s="506">
        <v>133.2</v>
      </c>
      <c r="O122" s="137"/>
      <c r="P122" s="137"/>
      <c r="Q122" s="137"/>
      <c r="R122" s="137"/>
      <c r="S122" s="137"/>
      <c r="T122" s="137"/>
      <c r="U122" s="137"/>
      <c r="V122" s="137">
        <f t="shared" si="8"/>
        <v>0</v>
      </c>
      <c r="W122" s="138">
        <f t="shared" si="9"/>
        <v>133.2</v>
      </c>
    </row>
    <row r="123" spans="1:23" s="3" customFormat="1" ht="15" customHeight="1">
      <c r="A123" s="175">
        <v>60</v>
      </c>
      <c r="B123" s="41" t="s">
        <v>14</v>
      </c>
      <c r="C123" s="480" t="s">
        <v>30</v>
      </c>
      <c r="D123" s="136">
        <v>162.9</v>
      </c>
      <c r="E123" s="137"/>
      <c r="F123" s="137"/>
      <c r="G123" s="137"/>
      <c r="H123" s="137"/>
      <c r="I123" s="137"/>
      <c r="J123" s="137"/>
      <c r="K123" s="137"/>
      <c r="L123" s="137">
        <f t="shared" si="6"/>
        <v>0</v>
      </c>
      <c r="M123" s="138">
        <f t="shared" si="7"/>
        <v>162.9</v>
      </c>
      <c r="N123" s="506">
        <v>126</v>
      </c>
      <c r="O123" s="137"/>
      <c r="P123" s="137"/>
      <c r="Q123" s="137"/>
      <c r="R123" s="137"/>
      <c r="S123" s="137"/>
      <c r="T123" s="137"/>
      <c r="U123" s="137"/>
      <c r="V123" s="137">
        <f t="shared" si="8"/>
        <v>0</v>
      </c>
      <c r="W123" s="138">
        <f t="shared" si="9"/>
        <v>126</v>
      </c>
    </row>
    <row r="124" spans="1:23" s="3" customFormat="1" ht="15" customHeight="1">
      <c r="A124" s="175">
        <v>61</v>
      </c>
      <c r="B124" s="41" t="s">
        <v>14</v>
      </c>
      <c r="C124" s="480" t="s">
        <v>31</v>
      </c>
      <c r="D124" s="136">
        <v>160.2</v>
      </c>
      <c r="E124" s="137"/>
      <c r="F124" s="137"/>
      <c r="G124" s="137"/>
      <c r="H124" s="137"/>
      <c r="I124" s="137"/>
      <c r="J124" s="137"/>
      <c r="K124" s="137"/>
      <c r="L124" s="137">
        <f t="shared" si="6"/>
        <v>0</v>
      </c>
      <c r="M124" s="138">
        <f t="shared" si="7"/>
        <v>160.2</v>
      </c>
      <c r="N124" s="506">
        <v>117.9</v>
      </c>
      <c r="O124" s="137"/>
      <c r="P124" s="137"/>
      <c r="Q124" s="137"/>
      <c r="R124" s="137"/>
      <c r="S124" s="137"/>
      <c r="T124" s="137"/>
      <c r="U124" s="137"/>
      <c r="V124" s="137">
        <f t="shared" si="8"/>
        <v>0</v>
      </c>
      <c r="W124" s="138">
        <f t="shared" si="9"/>
        <v>117.9</v>
      </c>
    </row>
    <row r="125" spans="1:23" s="3" customFormat="1" ht="15" customHeight="1">
      <c r="A125" s="175">
        <v>62</v>
      </c>
      <c r="B125" s="41" t="s">
        <v>14</v>
      </c>
      <c r="C125" s="480" t="s">
        <v>32</v>
      </c>
      <c r="D125" s="136">
        <v>149.4</v>
      </c>
      <c r="E125" s="137"/>
      <c r="F125" s="137"/>
      <c r="G125" s="137"/>
      <c r="H125" s="137"/>
      <c r="I125" s="137"/>
      <c r="J125" s="137"/>
      <c r="K125" s="137"/>
      <c r="L125" s="137">
        <f t="shared" si="6"/>
        <v>0</v>
      </c>
      <c r="M125" s="138">
        <f t="shared" si="7"/>
        <v>149.4</v>
      </c>
      <c r="N125" s="506">
        <v>103.5</v>
      </c>
      <c r="O125" s="137"/>
      <c r="P125" s="137"/>
      <c r="Q125" s="137"/>
      <c r="R125" s="137"/>
      <c r="S125" s="137"/>
      <c r="T125" s="137"/>
      <c r="U125" s="137"/>
      <c r="V125" s="137">
        <f t="shared" si="8"/>
        <v>0</v>
      </c>
      <c r="W125" s="138">
        <f t="shared" si="9"/>
        <v>103.5</v>
      </c>
    </row>
    <row r="126" spans="1:23" s="3" customFormat="1" ht="15" customHeight="1">
      <c r="A126" s="175">
        <v>63</v>
      </c>
      <c r="B126" s="41" t="s">
        <v>14</v>
      </c>
      <c r="C126" s="480" t="s">
        <v>33</v>
      </c>
      <c r="D126" s="136">
        <v>127.8</v>
      </c>
      <c r="E126" s="137"/>
      <c r="F126" s="137"/>
      <c r="G126" s="137"/>
      <c r="H126" s="137"/>
      <c r="I126" s="137"/>
      <c r="J126" s="137"/>
      <c r="K126" s="137"/>
      <c r="L126" s="137">
        <f t="shared" si="6"/>
        <v>0</v>
      </c>
      <c r="M126" s="138">
        <f t="shared" si="7"/>
        <v>127.8</v>
      </c>
      <c r="N126" s="506">
        <v>100.26</v>
      </c>
      <c r="O126" s="137"/>
      <c r="P126" s="137"/>
      <c r="Q126" s="137"/>
      <c r="R126" s="137"/>
      <c r="S126" s="137"/>
      <c r="T126" s="137"/>
      <c r="U126" s="137"/>
      <c r="V126" s="137">
        <f t="shared" si="8"/>
        <v>0</v>
      </c>
      <c r="W126" s="138">
        <f t="shared" si="9"/>
        <v>100.26</v>
      </c>
    </row>
    <row r="127" spans="1:23" s="3" customFormat="1" ht="15" customHeight="1">
      <c r="A127" s="175">
        <v>64</v>
      </c>
      <c r="B127" s="41" t="s">
        <v>14</v>
      </c>
      <c r="C127" s="480" t="s">
        <v>34</v>
      </c>
      <c r="D127" s="136">
        <v>102.6</v>
      </c>
      <c r="E127" s="137"/>
      <c r="F127" s="137"/>
      <c r="G127" s="137"/>
      <c r="H127" s="137"/>
      <c r="I127" s="137"/>
      <c r="J127" s="137"/>
      <c r="K127" s="137"/>
      <c r="L127" s="137">
        <f t="shared" si="6"/>
        <v>0</v>
      </c>
      <c r="M127" s="138">
        <f t="shared" si="7"/>
        <v>102.6</v>
      </c>
      <c r="N127" s="506">
        <v>68.94</v>
      </c>
      <c r="O127" s="137"/>
      <c r="P127" s="137"/>
      <c r="Q127" s="137"/>
      <c r="R127" s="137"/>
      <c r="S127" s="137"/>
      <c r="T127" s="137"/>
      <c r="U127" s="137"/>
      <c r="V127" s="137">
        <f t="shared" si="8"/>
        <v>0</v>
      </c>
      <c r="W127" s="138">
        <f t="shared" si="9"/>
        <v>68.94</v>
      </c>
    </row>
    <row r="128" spans="1:23" s="3" customFormat="1" ht="15" customHeight="1">
      <c r="A128" s="175">
        <v>65</v>
      </c>
      <c r="B128" s="41" t="s">
        <v>14</v>
      </c>
      <c r="C128" s="480" t="s">
        <v>35</v>
      </c>
      <c r="D128" s="136">
        <v>101.7</v>
      </c>
      <c r="E128" s="137"/>
      <c r="F128" s="137"/>
      <c r="G128" s="137"/>
      <c r="H128" s="137"/>
      <c r="I128" s="137"/>
      <c r="J128" s="137"/>
      <c r="K128" s="137"/>
      <c r="L128" s="137">
        <f t="shared" si="6"/>
        <v>0</v>
      </c>
      <c r="M128" s="138">
        <f t="shared" si="7"/>
        <v>101.7</v>
      </c>
      <c r="N128" s="506">
        <v>77.04</v>
      </c>
      <c r="O128" s="137"/>
      <c r="P128" s="137"/>
      <c r="Q128" s="137"/>
      <c r="R128" s="137"/>
      <c r="S128" s="137"/>
      <c r="T128" s="137"/>
      <c r="U128" s="137"/>
      <c r="V128" s="137">
        <f t="shared" si="8"/>
        <v>0</v>
      </c>
      <c r="W128" s="138">
        <f t="shared" si="9"/>
        <v>77.04</v>
      </c>
    </row>
    <row r="129" spans="1:23" s="3" customFormat="1" ht="15" customHeight="1">
      <c r="A129" s="175">
        <v>66</v>
      </c>
      <c r="B129" s="41" t="s">
        <v>14</v>
      </c>
      <c r="C129" s="480" t="s">
        <v>36</v>
      </c>
      <c r="D129" s="136">
        <v>74.7</v>
      </c>
      <c r="E129" s="137"/>
      <c r="F129" s="137"/>
      <c r="G129" s="137"/>
      <c r="H129" s="137"/>
      <c r="I129" s="137"/>
      <c r="J129" s="137"/>
      <c r="K129" s="137"/>
      <c r="L129" s="137">
        <f t="shared" si="6"/>
        <v>0</v>
      </c>
      <c r="M129" s="138">
        <f t="shared" si="7"/>
        <v>74.7</v>
      </c>
      <c r="N129" s="506">
        <v>72.9</v>
      </c>
      <c r="O129" s="137"/>
      <c r="P129" s="137"/>
      <c r="Q129" s="137"/>
      <c r="R129" s="137"/>
      <c r="S129" s="137"/>
      <c r="T129" s="137"/>
      <c r="U129" s="137"/>
      <c r="V129" s="137">
        <f t="shared" si="8"/>
        <v>0</v>
      </c>
      <c r="W129" s="138">
        <f t="shared" si="9"/>
        <v>72.9</v>
      </c>
    </row>
    <row r="130" spans="1:23" s="3" customFormat="1" ht="15" customHeight="1" thickBot="1">
      <c r="A130" s="529">
        <v>67</v>
      </c>
      <c r="B130" s="530" t="s">
        <v>14</v>
      </c>
      <c r="C130" s="531" t="s">
        <v>37</v>
      </c>
      <c r="D130" s="532">
        <v>29.7</v>
      </c>
      <c r="E130" s="512"/>
      <c r="F130" s="512"/>
      <c r="G130" s="512"/>
      <c r="H130" s="512"/>
      <c r="I130" s="512"/>
      <c r="J130" s="512"/>
      <c r="K130" s="512"/>
      <c r="L130" s="512">
        <f t="shared" si="6"/>
        <v>0</v>
      </c>
      <c r="M130" s="513">
        <f t="shared" si="7"/>
        <v>29.7</v>
      </c>
      <c r="N130" s="514">
        <v>0</v>
      </c>
      <c r="O130" s="512"/>
      <c r="P130" s="512"/>
      <c r="Q130" s="512"/>
      <c r="R130" s="512"/>
      <c r="S130" s="512"/>
      <c r="T130" s="512"/>
      <c r="U130" s="512"/>
      <c r="V130" s="512">
        <f t="shared" si="8"/>
        <v>0</v>
      </c>
      <c r="W130" s="513">
        <f t="shared" si="9"/>
        <v>0</v>
      </c>
    </row>
    <row r="131" spans="1:23" s="3" customFormat="1" ht="15" customHeight="1">
      <c r="A131" s="114">
        <v>68</v>
      </c>
      <c r="B131" s="522" t="s">
        <v>15</v>
      </c>
      <c r="C131" s="523" t="s">
        <v>28</v>
      </c>
      <c r="D131" s="524">
        <v>126</v>
      </c>
      <c r="E131" s="117"/>
      <c r="F131" s="117"/>
      <c r="G131" s="117"/>
      <c r="H131" s="117"/>
      <c r="I131" s="117"/>
      <c r="J131" s="117"/>
      <c r="K131" s="117"/>
      <c r="L131" s="117">
        <f t="shared" si="6"/>
        <v>0</v>
      </c>
      <c r="M131" s="496">
        <f t="shared" si="7"/>
        <v>126</v>
      </c>
      <c r="N131" s="508">
        <v>164.7</v>
      </c>
      <c r="O131" s="117"/>
      <c r="P131" s="117"/>
      <c r="Q131" s="117"/>
      <c r="R131" s="117"/>
      <c r="S131" s="117"/>
      <c r="T131" s="117"/>
      <c r="U131" s="117"/>
      <c r="V131" s="117">
        <f t="shared" si="8"/>
        <v>0</v>
      </c>
      <c r="W131" s="496">
        <f t="shared" si="9"/>
        <v>164.7</v>
      </c>
    </row>
    <row r="132" spans="1:23" s="3" customFormat="1" ht="15" customHeight="1">
      <c r="A132" s="119">
        <v>69</v>
      </c>
      <c r="B132" s="64" t="s">
        <v>15</v>
      </c>
      <c r="C132" s="490" t="s">
        <v>29</v>
      </c>
      <c r="D132" s="124">
        <v>127.8</v>
      </c>
      <c r="E132" s="125"/>
      <c r="F132" s="125"/>
      <c r="G132" s="125"/>
      <c r="H132" s="125"/>
      <c r="I132" s="125"/>
      <c r="J132" s="125"/>
      <c r="K132" s="125"/>
      <c r="L132" s="125">
        <f t="shared" si="6"/>
        <v>0</v>
      </c>
      <c r="M132" s="492">
        <f t="shared" si="7"/>
        <v>127.8</v>
      </c>
      <c r="N132" s="493">
        <v>93.6</v>
      </c>
      <c r="O132" s="125"/>
      <c r="P132" s="125"/>
      <c r="Q132" s="125"/>
      <c r="R132" s="125"/>
      <c r="S132" s="125"/>
      <c r="T132" s="125"/>
      <c r="U132" s="125"/>
      <c r="V132" s="125">
        <f t="shared" si="8"/>
        <v>0</v>
      </c>
      <c r="W132" s="492">
        <f t="shared" si="9"/>
        <v>93.6</v>
      </c>
    </row>
    <row r="133" spans="1:23" s="3" customFormat="1" ht="15" customHeight="1">
      <c r="A133" s="119">
        <v>70</v>
      </c>
      <c r="B133" s="64" t="s">
        <v>15</v>
      </c>
      <c r="C133" s="490" t="s">
        <v>30</v>
      </c>
      <c r="D133" s="124">
        <v>127.8</v>
      </c>
      <c r="E133" s="125"/>
      <c r="F133" s="125"/>
      <c r="G133" s="125"/>
      <c r="H133" s="125"/>
      <c r="I133" s="125"/>
      <c r="J133" s="125"/>
      <c r="K133" s="125"/>
      <c r="L133" s="125">
        <f t="shared" si="6"/>
        <v>0</v>
      </c>
      <c r="M133" s="492">
        <f t="shared" si="7"/>
        <v>127.8</v>
      </c>
      <c r="N133" s="493">
        <v>86.4</v>
      </c>
      <c r="O133" s="125"/>
      <c r="P133" s="125"/>
      <c r="Q133" s="125"/>
      <c r="R133" s="125"/>
      <c r="S133" s="125"/>
      <c r="T133" s="125"/>
      <c r="U133" s="125"/>
      <c r="V133" s="125">
        <f t="shared" si="8"/>
        <v>0</v>
      </c>
      <c r="W133" s="492">
        <f t="shared" si="9"/>
        <v>86.4</v>
      </c>
    </row>
    <row r="134" spans="1:23" s="3" customFormat="1" ht="15" customHeight="1">
      <c r="A134" s="119">
        <v>71</v>
      </c>
      <c r="B134" s="64" t="s">
        <v>15</v>
      </c>
      <c r="C134" s="490" t="s">
        <v>31</v>
      </c>
      <c r="D134" s="124">
        <v>117</v>
      </c>
      <c r="E134" s="125"/>
      <c r="F134" s="125"/>
      <c r="G134" s="125"/>
      <c r="H134" s="125"/>
      <c r="I134" s="125"/>
      <c r="J134" s="125"/>
      <c r="K134" s="125"/>
      <c r="L134" s="125">
        <f t="shared" si="6"/>
        <v>0</v>
      </c>
      <c r="M134" s="492">
        <f t="shared" si="7"/>
        <v>117</v>
      </c>
      <c r="N134" s="493">
        <v>73.8</v>
      </c>
      <c r="O134" s="125"/>
      <c r="P134" s="125"/>
      <c r="Q134" s="125"/>
      <c r="R134" s="125"/>
      <c r="S134" s="125"/>
      <c r="T134" s="125"/>
      <c r="U134" s="125"/>
      <c r="V134" s="125">
        <f t="shared" si="8"/>
        <v>0</v>
      </c>
      <c r="W134" s="492">
        <f t="shared" si="9"/>
        <v>73.8</v>
      </c>
    </row>
    <row r="135" spans="1:23" s="3" customFormat="1" ht="15" customHeight="1">
      <c r="A135" s="119">
        <v>72</v>
      </c>
      <c r="B135" s="64" t="s">
        <v>15</v>
      </c>
      <c r="C135" s="490" t="s">
        <v>32</v>
      </c>
      <c r="D135" s="124">
        <v>105.3</v>
      </c>
      <c r="E135" s="125"/>
      <c r="F135" s="125"/>
      <c r="G135" s="125"/>
      <c r="H135" s="125"/>
      <c r="I135" s="125"/>
      <c r="J135" s="125"/>
      <c r="K135" s="125"/>
      <c r="L135" s="125">
        <f t="shared" si="6"/>
        <v>0</v>
      </c>
      <c r="M135" s="492">
        <f t="shared" si="7"/>
        <v>105.3</v>
      </c>
      <c r="N135" s="493">
        <v>59.4</v>
      </c>
      <c r="O135" s="125"/>
      <c r="P135" s="125"/>
      <c r="Q135" s="125"/>
      <c r="R135" s="125"/>
      <c r="S135" s="125"/>
      <c r="T135" s="125"/>
      <c r="U135" s="125"/>
      <c r="V135" s="125">
        <f t="shared" si="8"/>
        <v>0</v>
      </c>
      <c r="W135" s="492">
        <f t="shared" si="9"/>
        <v>59.4</v>
      </c>
    </row>
    <row r="136" spans="1:23" s="3" customFormat="1" ht="15" customHeight="1">
      <c r="A136" s="119">
        <v>73</v>
      </c>
      <c r="B136" s="64" t="s">
        <v>15</v>
      </c>
      <c r="C136" s="490" t="s">
        <v>33</v>
      </c>
      <c r="D136" s="124">
        <v>82.8</v>
      </c>
      <c r="E136" s="125"/>
      <c r="F136" s="125"/>
      <c r="G136" s="125"/>
      <c r="H136" s="125"/>
      <c r="I136" s="125"/>
      <c r="J136" s="125"/>
      <c r="K136" s="125"/>
      <c r="L136" s="125">
        <f t="shared" si="6"/>
        <v>0</v>
      </c>
      <c r="M136" s="492">
        <f t="shared" si="7"/>
        <v>82.8</v>
      </c>
      <c r="N136" s="493">
        <v>55.44</v>
      </c>
      <c r="O136" s="125"/>
      <c r="P136" s="125"/>
      <c r="Q136" s="125"/>
      <c r="R136" s="125"/>
      <c r="S136" s="125"/>
      <c r="T136" s="125"/>
      <c r="U136" s="125"/>
      <c r="V136" s="125">
        <f t="shared" si="8"/>
        <v>0</v>
      </c>
      <c r="W136" s="492">
        <f t="shared" si="9"/>
        <v>55.44</v>
      </c>
    </row>
    <row r="137" spans="1:23" s="3" customFormat="1" ht="15" customHeight="1">
      <c r="A137" s="119">
        <v>74</v>
      </c>
      <c r="B137" s="64" t="s">
        <v>15</v>
      </c>
      <c r="C137" s="490" t="s">
        <v>34</v>
      </c>
      <c r="D137" s="124">
        <v>63</v>
      </c>
      <c r="E137" s="125"/>
      <c r="F137" s="125"/>
      <c r="G137" s="125"/>
      <c r="H137" s="125"/>
      <c r="I137" s="125"/>
      <c r="J137" s="125"/>
      <c r="K137" s="125"/>
      <c r="L137" s="125">
        <f t="shared" si="6"/>
        <v>0</v>
      </c>
      <c r="M137" s="492">
        <f t="shared" si="7"/>
        <v>63</v>
      </c>
      <c r="N137" s="493">
        <v>28.62</v>
      </c>
      <c r="O137" s="125"/>
      <c r="P137" s="125"/>
      <c r="Q137" s="125"/>
      <c r="R137" s="125"/>
      <c r="S137" s="125"/>
      <c r="T137" s="125"/>
      <c r="U137" s="125"/>
      <c r="V137" s="125">
        <f t="shared" si="8"/>
        <v>0</v>
      </c>
      <c r="W137" s="492">
        <f t="shared" si="9"/>
        <v>28.62</v>
      </c>
    </row>
    <row r="138" spans="1:23" s="3" customFormat="1" ht="15" customHeight="1">
      <c r="A138" s="119">
        <v>75</v>
      </c>
      <c r="B138" s="64" t="s">
        <v>15</v>
      </c>
      <c r="C138" s="490" t="s">
        <v>35</v>
      </c>
      <c r="D138" s="124">
        <v>43.2</v>
      </c>
      <c r="E138" s="125"/>
      <c r="F138" s="125"/>
      <c r="G138" s="125"/>
      <c r="H138" s="125"/>
      <c r="I138" s="125"/>
      <c r="J138" s="125"/>
      <c r="K138" s="125"/>
      <c r="L138" s="125">
        <f aca="true" t="shared" si="10" ref="L138:L146">E138+F138+G138+H138+I138+J138+K138</f>
        <v>0</v>
      </c>
      <c r="M138" s="492">
        <f aca="true" t="shared" si="11" ref="M138:M146">D138-L138</f>
        <v>43.2</v>
      </c>
      <c r="N138" s="493">
        <v>33.48</v>
      </c>
      <c r="O138" s="125"/>
      <c r="P138" s="125"/>
      <c r="Q138" s="125"/>
      <c r="R138" s="125"/>
      <c r="S138" s="125"/>
      <c r="T138" s="125"/>
      <c r="U138" s="125"/>
      <c r="V138" s="125">
        <f aca="true" t="shared" si="12" ref="V138:V146">O138+P138+Q138+R138+S138+T138+U138</f>
        <v>0</v>
      </c>
      <c r="W138" s="492">
        <f aca="true" t="shared" si="13" ref="W138:W146">N138-V138</f>
        <v>33.48</v>
      </c>
    </row>
    <row r="139" spans="1:23" s="3" customFormat="1" ht="15" customHeight="1" thickBot="1">
      <c r="A139" s="85">
        <v>76</v>
      </c>
      <c r="B139" s="518" t="s">
        <v>15</v>
      </c>
      <c r="C139" s="519" t="s">
        <v>36</v>
      </c>
      <c r="D139" s="92">
        <v>17.1</v>
      </c>
      <c r="E139" s="93"/>
      <c r="F139" s="93"/>
      <c r="G139" s="93"/>
      <c r="H139" s="93"/>
      <c r="I139" s="93"/>
      <c r="J139" s="93"/>
      <c r="K139" s="93"/>
      <c r="L139" s="93">
        <f t="shared" si="10"/>
        <v>0</v>
      </c>
      <c r="M139" s="520">
        <f t="shared" si="11"/>
        <v>17.1</v>
      </c>
      <c r="N139" s="521">
        <v>17.1</v>
      </c>
      <c r="O139" s="93"/>
      <c r="P139" s="93"/>
      <c r="Q139" s="93"/>
      <c r="R139" s="93"/>
      <c r="S139" s="93"/>
      <c r="T139" s="93"/>
      <c r="U139" s="93"/>
      <c r="V139" s="93">
        <f t="shared" si="12"/>
        <v>0</v>
      </c>
      <c r="W139" s="520">
        <f t="shared" si="13"/>
        <v>17.1</v>
      </c>
    </row>
    <row r="140" spans="1:23" s="3" customFormat="1" ht="15" customHeight="1">
      <c r="A140" s="525">
        <v>77</v>
      </c>
      <c r="B140" s="526" t="s">
        <v>16</v>
      </c>
      <c r="C140" s="527" t="s">
        <v>28</v>
      </c>
      <c r="D140" s="528">
        <v>40.5</v>
      </c>
      <c r="E140" s="509"/>
      <c r="F140" s="509"/>
      <c r="G140" s="509"/>
      <c r="H140" s="509"/>
      <c r="I140" s="509"/>
      <c r="J140" s="509"/>
      <c r="K140" s="509"/>
      <c r="L140" s="509">
        <f t="shared" si="10"/>
        <v>0</v>
      </c>
      <c r="M140" s="510">
        <f t="shared" si="11"/>
        <v>40.5</v>
      </c>
      <c r="N140" s="511">
        <v>74.7</v>
      </c>
      <c r="O140" s="509"/>
      <c r="P140" s="509"/>
      <c r="Q140" s="509"/>
      <c r="R140" s="509"/>
      <c r="S140" s="509"/>
      <c r="T140" s="509"/>
      <c r="U140" s="509"/>
      <c r="V140" s="509">
        <f t="shared" si="12"/>
        <v>0</v>
      </c>
      <c r="W140" s="510">
        <f t="shared" si="13"/>
        <v>74.7</v>
      </c>
    </row>
    <row r="141" spans="1:23" s="3" customFormat="1" ht="15" customHeight="1">
      <c r="A141" s="175">
        <v>78</v>
      </c>
      <c r="B141" s="41" t="s">
        <v>16</v>
      </c>
      <c r="C141" s="480" t="s">
        <v>29</v>
      </c>
      <c r="D141" s="136">
        <v>80.1</v>
      </c>
      <c r="E141" s="137"/>
      <c r="F141" s="137"/>
      <c r="G141" s="137"/>
      <c r="H141" s="137"/>
      <c r="I141" s="137"/>
      <c r="J141" s="137"/>
      <c r="K141" s="137"/>
      <c r="L141" s="137">
        <f t="shared" si="10"/>
        <v>0</v>
      </c>
      <c r="M141" s="138">
        <f t="shared" si="11"/>
        <v>80.1</v>
      </c>
      <c r="N141" s="506">
        <v>63</v>
      </c>
      <c r="O141" s="137"/>
      <c r="P141" s="137"/>
      <c r="Q141" s="137"/>
      <c r="R141" s="137"/>
      <c r="S141" s="137"/>
      <c r="T141" s="137"/>
      <c r="U141" s="137"/>
      <c r="V141" s="137">
        <f t="shared" si="12"/>
        <v>0</v>
      </c>
      <c r="W141" s="138">
        <f t="shared" si="13"/>
        <v>63</v>
      </c>
    </row>
    <row r="142" spans="1:23" s="3" customFormat="1" ht="15" customHeight="1">
      <c r="A142" s="175">
        <v>79</v>
      </c>
      <c r="B142" s="41" t="s">
        <v>16</v>
      </c>
      <c r="C142" s="480" t="s">
        <v>30</v>
      </c>
      <c r="D142" s="136">
        <v>75.6</v>
      </c>
      <c r="E142" s="137"/>
      <c r="F142" s="137"/>
      <c r="G142" s="137"/>
      <c r="H142" s="137"/>
      <c r="I142" s="137"/>
      <c r="J142" s="137"/>
      <c r="K142" s="137"/>
      <c r="L142" s="137">
        <f t="shared" si="10"/>
        <v>0</v>
      </c>
      <c r="M142" s="138">
        <f t="shared" si="11"/>
        <v>75.6</v>
      </c>
      <c r="N142" s="506">
        <v>43.2</v>
      </c>
      <c r="O142" s="137"/>
      <c r="P142" s="137"/>
      <c r="Q142" s="137"/>
      <c r="R142" s="137"/>
      <c r="S142" s="137"/>
      <c r="T142" s="137"/>
      <c r="U142" s="137"/>
      <c r="V142" s="137">
        <f t="shared" si="12"/>
        <v>0</v>
      </c>
      <c r="W142" s="138">
        <f t="shared" si="13"/>
        <v>43.2</v>
      </c>
    </row>
    <row r="143" spans="1:23" s="3" customFormat="1" ht="15" customHeight="1">
      <c r="A143" s="175">
        <v>80</v>
      </c>
      <c r="B143" s="41" t="s">
        <v>16</v>
      </c>
      <c r="C143" s="480" t="s">
        <v>31</v>
      </c>
      <c r="D143" s="136">
        <v>65.7</v>
      </c>
      <c r="E143" s="137"/>
      <c r="F143" s="137"/>
      <c r="G143" s="137"/>
      <c r="H143" s="137"/>
      <c r="I143" s="137"/>
      <c r="J143" s="137"/>
      <c r="K143" s="137"/>
      <c r="L143" s="137">
        <f t="shared" si="10"/>
        <v>0</v>
      </c>
      <c r="M143" s="138">
        <f t="shared" si="11"/>
        <v>65.7</v>
      </c>
      <c r="N143" s="506">
        <v>29.7</v>
      </c>
      <c r="O143" s="137"/>
      <c r="P143" s="137"/>
      <c r="Q143" s="137"/>
      <c r="R143" s="137"/>
      <c r="S143" s="137"/>
      <c r="T143" s="137"/>
      <c r="U143" s="137"/>
      <c r="V143" s="137">
        <f t="shared" si="12"/>
        <v>0</v>
      </c>
      <c r="W143" s="138">
        <f t="shared" si="13"/>
        <v>29.7</v>
      </c>
    </row>
    <row r="144" spans="1:23" s="3" customFormat="1" ht="15" customHeight="1">
      <c r="A144" s="175">
        <v>81</v>
      </c>
      <c r="B144" s="41" t="s">
        <v>16</v>
      </c>
      <c r="C144" s="480" t="s">
        <v>32</v>
      </c>
      <c r="D144" s="136">
        <v>50.4</v>
      </c>
      <c r="E144" s="137"/>
      <c r="F144" s="137"/>
      <c r="G144" s="137"/>
      <c r="H144" s="137"/>
      <c r="I144" s="137"/>
      <c r="J144" s="137"/>
      <c r="K144" s="137"/>
      <c r="L144" s="137">
        <f t="shared" si="10"/>
        <v>0</v>
      </c>
      <c r="M144" s="138">
        <f t="shared" si="11"/>
        <v>50.4</v>
      </c>
      <c r="N144" s="506">
        <v>50.4</v>
      </c>
      <c r="O144" s="137"/>
      <c r="P144" s="137"/>
      <c r="Q144" s="137"/>
      <c r="R144" s="137"/>
      <c r="S144" s="137"/>
      <c r="T144" s="137"/>
      <c r="U144" s="137"/>
      <c r="V144" s="137">
        <f t="shared" si="12"/>
        <v>0</v>
      </c>
      <c r="W144" s="138">
        <f t="shared" si="13"/>
        <v>50.4</v>
      </c>
    </row>
    <row r="145" spans="1:23" s="3" customFormat="1" ht="15" customHeight="1">
      <c r="A145" s="175">
        <v>82</v>
      </c>
      <c r="B145" s="41" t="s">
        <v>16</v>
      </c>
      <c r="C145" s="480" t="s">
        <v>33</v>
      </c>
      <c r="D145" s="136">
        <v>28.8</v>
      </c>
      <c r="E145" s="137"/>
      <c r="F145" s="137"/>
      <c r="G145" s="137"/>
      <c r="H145" s="137"/>
      <c r="I145" s="137"/>
      <c r="J145" s="137"/>
      <c r="K145" s="137"/>
      <c r="L145" s="137">
        <f t="shared" si="10"/>
        <v>0</v>
      </c>
      <c r="M145" s="138">
        <f t="shared" si="11"/>
        <v>28.8</v>
      </c>
      <c r="N145" s="506">
        <v>28.8</v>
      </c>
      <c r="O145" s="137"/>
      <c r="P145" s="137"/>
      <c r="Q145" s="137"/>
      <c r="R145" s="137"/>
      <c r="S145" s="137"/>
      <c r="T145" s="137"/>
      <c r="U145" s="137"/>
      <c r="V145" s="137">
        <f t="shared" si="12"/>
        <v>0</v>
      </c>
      <c r="W145" s="138">
        <f t="shared" si="13"/>
        <v>28.8</v>
      </c>
    </row>
    <row r="146" spans="1:23" s="3" customFormat="1" ht="15" customHeight="1" thickBot="1">
      <c r="A146" s="529">
        <v>83</v>
      </c>
      <c r="B146" s="530" t="s">
        <v>16</v>
      </c>
      <c r="C146" s="531" t="s">
        <v>34</v>
      </c>
      <c r="D146" s="532">
        <v>22.5</v>
      </c>
      <c r="E146" s="512"/>
      <c r="F146" s="512"/>
      <c r="G146" s="512"/>
      <c r="H146" s="512"/>
      <c r="I146" s="512"/>
      <c r="J146" s="512"/>
      <c r="K146" s="512"/>
      <c r="L146" s="512">
        <f t="shared" si="10"/>
        <v>0</v>
      </c>
      <c r="M146" s="513">
        <f t="shared" si="11"/>
        <v>22.5</v>
      </c>
      <c r="N146" s="514">
        <v>22.5</v>
      </c>
      <c r="O146" s="512"/>
      <c r="P146" s="512"/>
      <c r="Q146" s="512"/>
      <c r="R146" s="512"/>
      <c r="S146" s="512"/>
      <c r="T146" s="512"/>
      <c r="U146" s="512"/>
      <c r="V146" s="512">
        <f t="shared" si="12"/>
        <v>0</v>
      </c>
      <c r="W146" s="513">
        <f t="shared" si="13"/>
        <v>22.5</v>
      </c>
    </row>
    <row r="147" spans="1:23" s="3" customFormat="1" ht="15" customHeight="1" thickBot="1">
      <c r="A147" s="745" t="s">
        <v>151</v>
      </c>
      <c r="B147" s="746"/>
      <c r="C147" s="746"/>
      <c r="D147" s="548">
        <f>SUM(D64:D146)</f>
        <v>13986.9</v>
      </c>
      <c r="E147" s="549">
        <f aca="true" t="shared" si="14" ref="E147:K147">SUM(E64:E146)</f>
        <v>0</v>
      </c>
      <c r="F147" s="549">
        <f t="shared" si="14"/>
        <v>0</v>
      </c>
      <c r="G147" s="549">
        <f t="shared" si="14"/>
        <v>0</v>
      </c>
      <c r="H147" s="549">
        <f t="shared" si="14"/>
        <v>0</v>
      </c>
      <c r="I147" s="549">
        <f t="shared" si="14"/>
        <v>0</v>
      </c>
      <c r="J147" s="549">
        <f t="shared" si="14"/>
        <v>0</v>
      </c>
      <c r="K147" s="549">
        <f t="shared" si="14"/>
        <v>0</v>
      </c>
      <c r="L147" s="549">
        <f>SUM(L64:L146)</f>
        <v>0</v>
      </c>
      <c r="M147" s="550">
        <f>SUM(M64:M146)</f>
        <v>13986.9</v>
      </c>
      <c r="N147" s="548">
        <f>SUM(N64:N146)</f>
        <v>9017.64</v>
      </c>
      <c r="O147" s="549">
        <f aca="true" t="shared" si="15" ref="O147:U147">SUM(O64:O146)</f>
        <v>0</v>
      </c>
      <c r="P147" s="549">
        <f t="shared" si="15"/>
        <v>0</v>
      </c>
      <c r="Q147" s="549">
        <f t="shared" si="15"/>
        <v>0</v>
      </c>
      <c r="R147" s="549">
        <f t="shared" si="15"/>
        <v>0</v>
      </c>
      <c r="S147" s="549">
        <f t="shared" si="15"/>
        <v>0</v>
      </c>
      <c r="T147" s="549">
        <f t="shared" si="15"/>
        <v>0</v>
      </c>
      <c r="U147" s="549">
        <f t="shared" si="15"/>
        <v>0</v>
      </c>
      <c r="V147" s="548">
        <f>SUM(V64:V146)</f>
        <v>0</v>
      </c>
      <c r="W147" s="548">
        <f>SUM(W64:W146)</f>
        <v>9017.64</v>
      </c>
    </row>
    <row r="148" spans="1:23" s="243" customFormat="1" ht="15" customHeight="1" thickBot="1">
      <c r="A148" s="747" t="s">
        <v>152</v>
      </c>
      <c r="B148" s="748"/>
      <c r="C148" s="748"/>
      <c r="D148" s="551">
        <f>D147+D62</f>
        <v>15161.4</v>
      </c>
      <c r="E148" s="552">
        <f aca="true" t="shared" si="16" ref="E148:K148">E147+E62</f>
        <v>0</v>
      </c>
      <c r="F148" s="552">
        <f t="shared" si="16"/>
        <v>0</v>
      </c>
      <c r="G148" s="552">
        <f t="shared" si="16"/>
        <v>0</v>
      </c>
      <c r="H148" s="552">
        <f t="shared" si="16"/>
        <v>0</v>
      </c>
      <c r="I148" s="552">
        <f t="shared" si="16"/>
        <v>0</v>
      </c>
      <c r="J148" s="552">
        <f t="shared" si="16"/>
        <v>0</v>
      </c>
      <c r="K148" s="552">
        <f t="shared" si="16"/>
        <v>0</v>
      </c>
      <c r="L148" s="552">
        <f>L147+L62</f>
        <v>0</v>
      </c>
      <c r="M148" s="553">
        <f>M147+M62</f>
        <v>15161.4</v>
      </c>
      <c r="N148" s="554">
        <f>N147+N62</f>
        <v>13840.64</v>
      </c>
      <c r="O148" s="555">
        <f aca="true" t="shared" si="17" ref="O148:U148">O147+O62</f>
        <v>0</v>
      </c>
      <c r="P148" s="555">
        <f t="shared" si="17"/>
        <v>0</v>
      </c>
      <c r="Q148" s="555">
        <f t="shared" si="17"/>
        <v>0</v>
      </c>
      <c r="R148" s="555">
        <f t="shared" si="17"/>
        <v>0</v>
      </c>
      <c r="S148" s="555">
        <f t="shared" si="17"/>
        <v>0</v>
      </c>
      <c r="T148" s="555">
        <f t="shared" si="17"/>
        <v>0</v>
      </c>
      <c r="U148" s="555">
        <f t="shared" si="17"/>
        <v>0</v>
      </c>
      <c r="V148" s="551">
        <f>V147+V62</f>
        <v>0</v>
      </c>
      <c r="W148" s="551">
        <f>W147+W62</f>
        <v>13840.64</v>
      </c>
    </row>
    <row r="149" spans="1:27" s="243" customFormat="1" ht="15" customHeight="1">
      <c r="A149" s="646"/>
      <c r="B149" s="646"/>
      <c r="C149" s="646"/>
      <c r="D149" s="646"/>
      <c r="E149" s="646"/>
      <c r="F149" s="646"/>
      <c r="G149" s="646"/>
      <c r="H149" s="646"/>
      <c r="I149" s="646"/>
      <c r="J149" s="646"/>
      <c r="K149" s="646"/>
      <c r="L149" s="646"/>
      <c r="M149" s="646"/>
      <c r="N149" s="646"/>
      <c r="O149" s="646"/>
      <c r="P149" s="646"/>
      <c r="Q149" s="646"/>
      <c r="R149" s="646"/>
      <c r="S149" s="646"/>
      <c r="T149" s="646"/>
      <c r="U149" s="647"/>
      <c r="V149" s="648"/>
      <c r="W149" s="649"/>
      <c r="X149" s="649"/>
      <c r="Y149" s="649"/>
      <c r="Z149" s="649"/>
      <c r="AA149" s="649"/>
    </row>
    <row r="150" spans="1:27" s="243" customFormat="1" ht="15" customHeight="1">
      <c r="A150" s="646"/>
      <c r="B150" s="646"/>
      <c r="C150" s="646"/>
      <c r="D150" s="646"/>
      <c r="E150" s="646"/>
      <c r="F150" s="646"/>
      <c r="G150" s="646"/>
      <c r="I150" s="617" t="s">
        <v>178</v>
      </c>
      <c r="J150" s="645"/>
      <c r="K150" s="617"/>
      <c r="M150" s="646"/>
      <c r="N150" s="646"/>
      <c r="O150" s="646"/>
      <c r="P150" s="646"/>
      <c r="Q150" s="646"/>
      <c r="R150" s="646"/>
      <c r="S150" s="646"/>
      <c r="T150" s="617" t="s">
        <v>178</v>
      </c>
      <c r="U150" s="647"/>
      <c r="V150" s="648"/>
      <c r="W150" s="649"/>
      <c r="X150" s="649"/>
      <c r="Y150" s="649"/>
      <c r="Z150" s="649"/>
      <c r="AA150" s="649"/>
    </row>
    <row r="151" spans="1:27" s="243" customFormat="1" ht="15" customHeight="1">
      <c r="A151" s="646"/>
      <c r="B151" s="646"/>
      <c r="C151" s="646"/>
      <c r="D151" s="646"/>
      <c r="E151" s="646"/>
      <c r="F151" s="646"/>
      <c r="G151" s="646"/>
      <c r="I151" s="643" t="s">
        <v>179</v>
      </c>
      <c r="J151" s="645"/>
      <c r="K151" s="617"/>
      <c r="M151" s="646"/>
      <c r="N151" s="646"/>
      <c r="O151" s="646"/>
      <c r="P151" s="646"/>
      <c r="Q151" s="646"/>
      <c r="R151" s="646"/>
      <c r="S151" s="646"/>
      <c r="T151" s="619" t="s">
        <v>180</v>
      </c>
      <c r="U151" s="647"/>
      <c r="V151" s="648"/>
      <c r="W151" s="649"/>
      <c r="X151" s="649"/>
      <c r="Y151" s="649"/>
      <c r="Z151" s="649"/>
      <c r="AA151" s="649"/>
    </row>
  </sheetData>
  <sheetProtection selectLockedCells="1" selectUnlockedCells="1"/>
  <mergeCells count="19">
    <mergeCell ref="A62:C62"/>
    <mergeCell ref="A147:C147"/>
    <mergeCell ref="A148:C148"/>
    <mergeCell ref="E5:K5"/>
    <mergeCell ref="D4:M4"/>
    <mergeCell ref="B63:W63"/>
    <mergeCell ref="D5:D6"/>
    <mergeCell ref="L5:L6"/>
    <mergeCell ref="M5:M6"/>
    <mergeCell ref="N5:N6"/>
    <mergeCell ref="A1:W1"/>
    <mergeCell ref="A4:A6"/>
    <mergeCell ref="B4:C5"/>
    <mergeCell ref="O5:U5"/>
    <mergeCell ref="N4:W4"/>
    <mergeCell ref="A3:W3"/>
    <mergeCell ref="A2:W2"/>
    <mergeCell ref="V5:V6"/>
    <mergeCell ref="W5:W6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O23" sqref="O23"/>
    </sheetView>
  </sheetViews>
  <sheetFormatPr defaultColWidth="8.7109375" defaultRowHeight="12.75"/>
  <cols>
    <col min="1" max="1" width="5.7109375" style="1" customWidth="1"/>
    <col min="2" max="3" width="5.7109375" style="5" customWidth="1"/>
    <col min="4" max="7" width="6.7109375" style="6" customWidth="1"/>
    <col min="8" max="15" width="8.7109375" style="6" customWidth="1"/>
    <col min="16" max="19" width="5.7109375" style="6" customWidth="1"/>
    <col min="20" max="20" width="9.7109375" style="7" customWidth="1"/>
    <col min="21" max="21" width="9.7109375" style="8" customWidth="1"/>
    <col min="22" max="22" width="5.7109375" style="9" customWidth="1"/>
    <col min="23" max="25" width="5.7109375" style="2" customWidth="1"/>
    <col min="26" max="27" width="9.7109375" style="2" customWidth="1"/>
    <col min="28" max="16384" width="8.7109375" style="2" customWidth="1"/>
  </cols>
  <sheetData>
    <row r="1" spans="1:27" ht="12.75">
      <c r="A1" s="756" t="s">
        <v>177</v>
      </c>
      <c r="B1" s="756"/>
      <c r="C1" s="756"/>
      <c r="D1" s="756"/>
      <c r="E1" s="756"/>
      <c r="F1" s="756"/>
      <c r="G1" s="756"/>
      <c r="H1" s="756"/>
      <c r="I1" s="756"/>
      <c r="J1" s="756"/>
      <c r="K1" s="756"/>
      <c r="L1" s="756"/>
      <c r="M1" s="756"/>
      <c r="N1" s="756"/>
      <c r="O1" s="756"/>
      <c r="P1" s="756"/>
      <c r="Q1" s="756"/>
      <c r="R1" s="756"/>
      <c r="S1" s="756"/>
      <c r="T1" s="756"/>
      <c r="U1" s="756"/>
      <c r="V1" s="756"/>
      <c r="W1" s="756"/>
      <c r="X1" s="756"/>
      <c r="Y1" s="756"/>
      <c r="Z1" s="756"/>
      <c r="AA1" s="756"/>
    </row>
    <row r="2" spans="1:27" ht="66" customHeight="1" thickBot="1">
      <c r="A2" s="736" t="s">
        <v>176</v>
      </c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757"/>
      <c r="AA2" s="757"/>
    </row>
    <row r="3" spans="1:27" ht="15.75" thickBot="1">
      <c r="A3" s="758" t="s">
        <v>159</v>
      </c>
      <c r="B3" s="759"/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  <c r="Q3" s="759"/>
      <c r="R3" s="759"/>
      <c r="S3" s="759"/>
      <c r="T3" s="759"/>
      <c r="U3" s="759"/>
      <c r="V3" s="759"/>
      <c r="W3" s="759"/>
      <c r="X3" s="759"/>
      <c r="Y3" s="759"/>
      <c r="Z3" s="759"/>
      <c r="AA3" s="760"/>
    </row>
    <row r="4" spans="1:27" ht="12.75">
      <c r="A4" s="712" t="s">
        <v>0</v>
      </c>
      <c r="B4" s="715" t="s">
        <v>45</v>
      </c>
      <c r="C4" s="716"/>
      <c r="D4" s="719" t="s">
        <v>1</v>
      </c>
      <c r="E4" s="722"/>
      <c r="F4" s="722"/>
      <c r="G4" s="723"/>
      <c r="H4" s="719" t="s">
        <v>2</v>
      </c>
      <c r="I4" s="722"/>
      <c r="J4" s="722"/>
      <c r="K4" s="723"/>
      <c r="L4" s="722" t="s">
        <v>39</v>
      </c>
      <c r="M4" s="722"/>
      <c r="N4" s="722"/>
      <c r="O4" s="722"/>
      <c r="P4" s="683" t="s">
        <v>40</v>
      </c>
      <c r="Q4" s="684"/>
      <c r="R4" s="684"/>
      <c r="S4" s="684"/>
      <c r="T4" s="684"/>
      <c r="U4" s="685"/>
      <c r="V4" s="686" t="s">
        <v>41</v>
      </c>
      <c r="W4" s="687"/>
      <c r="X4" s="687"/>
      <c r="Y4" s="687"/>
      <c r="Z4" s="687"/>
      <c r="AA4" s="688"/>
    </row>
    <row r="5" spans="1:27" s="3" customFormat="1" ht="27" customHeight="1">
      <c r="A5" s="713"/>
      <c r="B5" s="717"/>
      <c r="C5" s="718"/>
      <c r="D5" s="719"/>
      <c r="E5" s="722"/>
      <c r="F5" s="722"/>
      <c r="G5" s="723"/>
      <c r="H5" s="719"/>
      <c r="I5" s="722"/>
      <c r="J5" s="722"/>
      <c r="K5" s="723"/>
      <c r="L5" s="722"/>
      <c r="M5" s="722"/>
      <c r="N5" s="722"/>
      <c r="O5" s="722"/>
      <c r="P5" s="689" t="s">
        <v>42</v>
      </c>
      <c r="Q5" s="690"/>
      <c r="R5" s="690"/>
      <c r="S5" s="690"/>
      <c r="T5" s="15" t="s">
        <v>43</v>
      </c>
      <c r="U5" s="207" t="s">
        <v>4</v>
      </c>
      <c r="V5" s="689" t="s">
        <v>44</v>
      </c>
      <c r="W5" s="690"/>
      <c r="X5" s="690"/>
      <c r="Y5" s="690"/>
      <c r="Z5" s="15" t="s">
        <v>3</v>
      </c>
      <c r="AA5" s="207" t="s">
        <v>4</v>
      </c>
    </row>
    <row r="6" spans="1:27" s="3" customFormat="1" ht="26.25" thickBot="1">
      <c r="A6" s="714"/>
      <c r="B6" s="208" t="s">
        <v>6</v>
      </c>
      <c r="C6" s="209" t="s">
        <v>5</v>
      </c>
      <c r="D6" s="719"/>
      <c r="E6" s="722"/>
      <c r="F6" s="722"/>
      <c r="G6" s="723"/>
      <c r="H6" s="719"/>
      <c r="I6" s="722"/>
      <c r="J6" s="722"/>
      <c r="K6" s="723"/>
      <c r="L6" s="722"/>
      <c r="M6" s="722"/>
      <c r="N6" s="722"/>
      <c r="O6" s="722"/>
      <c r="P6" s="210" t="s">
        <v>138</v>
      </c>
      <c r="Q6" s="211" t="s">
        <v>139</v>
      </c>
      <c r="R6" s="211" t="s">
        <v>140</v>
      </c>
      <c r="S6" s="211" t="s">
        <v>141</v>
      </c>
      <c r="T6" s="212" t="s">
        <v>146</v>
      </c>
      <c r="U6" s="213" t="s">
        <v>147</v>
      </c>
      <c r="V6" s="214" t="s">
        <v>142</v>
      </c>
      <c r="W6" s="215" t="s">
        <v>143</v>
      </c>
      <c r="X6" s="215" t="s">
        <v>144</v>
      </c>
      <c r="Y6" s="215" t="s">
        <v>145</v>
      </c>
      <c r="Z6" s="212" t="s">
        <v>148</v>
      </c>
      <c r="AA6" s="213" t="s">
        <v>149</v>
      </c>
    </row>
    <row r="7" spans="1:27" s="4" customFormat="1" ht="14.25" thickBot="1" thickTop="1">
      <c r="A7" s="16" t="s">
        <v>83</v>
      </c>
      <c r="B7" s="205" t="s">
        <v>122</v>
      </c>
      <c r="C7" s="206" t="s">
        <v>85</v>
      </c>
      <c r="D7" s="16" t="s">
        <v>86</v>
      </c>
      <c r="E7" s="11" t="s">
        <v>87</v>
      </c>
      <c r="F7" s="11" t="s">
        <v>88</v>
      </c>
      <c r="G7" s="18" t="s">
        <v>89</v>
      </c>
      <c r="H7" s="16" t="s">
        <v>90</v>
      </c>
      <c r="I7" s="11" t="s">
        <v>123</v>
      </c>
      <c r="J7" s="11" t="s">
        <v>92</v>
      </c>
      <c r="K7" s="18" t="s">
        <v>93</v>
      </c>
      <c r="L7" s="10" t="s">
        <v>94</v>
      </c>
      <c r="M7" s="11" t="s">
        <v>119</v>
      </c>
      <c r="N7" s="11" t="s">
        <v>124</v>
      </c>
      <c r="O7" s="12" t="s">
        <v>125</v>
      </c>
      <c r="P7" s="16" t="s">
        <v>126</v>
      </c>
      <c r="Q7" s="11" t="s">
        <v>127</v>
      </c>
      <c r="R7" s="11" t="s">
        <v>128</v>
      </c>
      <c r="S7" s="11" t="s">
        <v>129</v>
      </c>
      <c r="T7" s="11" t="s">
        <v>130</v>
      </c>
      <c r="U7" s="17" t="s">
        <v>131</v>
      </c>
      <c r="V7" s="218" t="s">
        <v>132</v>
      </c>
      <c r="W7" s="219" t="s">
        <v>133</v>
      </c>
      <c r="X7" s="219" t="s">
        <v>134</v>
      </c>
      <c r="Y7" s="219" t="s">
        <v>135</v>
      </c>
      <c r="Z7" s="219" t="s">
        <v>136</v>
      </c>
      <c r="AA7" s="17" t="s">
        <v>137</v>
      </c>
    </row>
    <row r="8" spans="1:27" s="4" customFormat="1" ht="14.25" thickBot="1" thickTop="1">
      <c r="A8" s="190" t="s">
        <v>7</v>
      </c>
      <c r="B8" s="216" t="s">
        <v>8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7"/>
      <c r="W8" s="217"/>
      <c r="X8" s="217"/>
      <c r="Y8" s="217"/>
      <c r="Z8" s="217"/>
      <c r="AA8" s="220"/>
    </row>
    <row r="9" spans="1:27" s="3" customFormat="1" ht="15.75" customHeight="1">
      <c r="A9" s="315">
        <v>1</v>
      </c>
      <c r="B9" s="29" t="s">
        <v>22</v>
      </c>
      <c r="C9" s="30" t="s">
        <v>21</v>
      </c>
      <c r="D9" s="316">
        <v>569.8</v>
      </c>
      <c r="E9" s="317">
        <v>570.8</v>
      </c>
      <c r="F9" s="317">
        <v>571</v>
      </c>
      <c r="G9" s="318">
        <v>570.1</v>
      </c>
      <c r="H9" s="199">
        <f aca="true" t="shared" si="0" ref="H9:K11">D9</f>
        <v>569.8</v>
      </c>
      <c r="I9" s="77">
        <f t="shared" si="0"/>
        <v>570.8</v>
      </c>
      <c r="J9" s="77">
        <f t="shared" si="0"/>
        <v>571</v>
      </c>
      <c r="K9" s="200">
        <f t="shared" si="0"/>
        <v>570.1</v>
      </c>
      <c r="L9" s="115">
        <f>D9</f>
        <v>569.8</v>
      </c>
      <c r="M9" s="78">
        <f>E9</f>
        <v>570.8</v>
      </c>
      <c r="N9" s="78">
        <f>F9</f>
        <v>571</v>
      </c>
      <c r="O9" s="79">
        <f>G9</f>
        <v>570.1</v>
      </c>
      <c r="P9" s="319">
        <f>D9-H9</f>
        <v>0</v>
      </c>
      <c r="Q9" s="320">
        <f>E9-I9</f>
        <v>0</v>
      </c>
      <c r="R9" s="320">
        <f>F9-J9</f>
        <v>0</v>
      </c>
      <c r="S9" s="320">
        <f>G9-K9</f>
        <v>0</v>
      </c>
      <c r="T9" s="320">
        <f aca="true" t="shared" si="1" ref="T9:T40">(P9+Q9+R9+S9)/4</f>
        <v>0</v>
      </c>
      <c r="U9" s="82">
        <f aca="true" t="shared" si="2" ref="U9:U40">T9*6*6</f>
        <v>0</v>
      </c>
      <c r="V9" s="83">
        <f>L9-H9</f>
        <v>0</v>
      </c>
      <c r="W9" s="84">
        <f aca="true" t="shared" si="3" ref="W9:Y12">M9-I9</f>
        <v>0</v>
      </c>
      <c r="X9" s="84">
        <f t="shared" si="3"/>
        <v>0</v>
      </c>
      <c r="Y9" s="84">
        <f t="shared" si="3"/>
        <v>0</v>
      </c>
      <c r="Z9" s="19">
        <f>SUM(V9:Y9)/4</f>
        <v>0</v>
      </c>
      <c r="AA9" s="221">
        <f aca="true" t="shared" si="4" ref="AA9:AA61">Z9*36</f>
        <v>0</v>
      </c>
    </row>
    <row r="10" spans="1:27" s="3" customFormat="1" ht="15.75" customHeight="1" thickBot="1">
      <c r="A10" s="321">
        <v>2</v>
      </c>
      <c r="B10" s="31" t="s">
        <v>22</v>
      </c>
      <c r="C10" s="32" t="s">
        <v>24</v>
      </c>
      <c r="D10" s="322">
        <v>570.1</v>
      </c>
      <c r="E10" s="323">
        <v>571</v>
      </c>
      <c r="F10" s="323">
        <v>572.4</v>
      </c>
      <c r="G10" s="324">
        <v>570.4</v>
      </c>
      <c r="H10" s="201">
        <f t="shared" si="0"/>
        <v>570.1</v>
      </c>
      <c r="I10" s="89">
        <f t="shared" si="0"/>
        <v>571</v>
      </c>
      <c r="J10" s="89">
        <f t="shared" si="0"/>
        <v>572.4</v>
      </c>
      <c r="K10" s="202">
        <f t="shared" si="0"/>
        <v>570.4</v>
      </c>
      <c r="L10" s="148">
        <f aca="true" t="shared" si="5" ref="L10:L18">D10</f>
        <v>570.1</v>
      </c>
      <c r="M10" s="90">
        <f aca="true" t="shared" si="6" ref="M10:M18">E10</f>
        <v>571</v>
      </c>
      <c r="N10" s="90">
        <f aca="true" t="shared" si="7" ref="N10:N18">F10</f>
        <v>572.4</v>
      </c>
      <c r="O10" s="91">
        <f aca="true" t="shared" si="8" ref="O10:O18">G10</f>
        <v>570.4</v>
      </c>
      <c r="P10" s="325">
        <f aca="true" t="shared" si="9" ref="P10:P40">D10-H10</f>
        <v>0</v>
      </c>
      <c r="Q10" s="326">
        <f aca="true" t="shared" si="10" ref="Q10:Q40">E10-I10</f>
        <v>0</v>
      </c>
      <c r="R10" s="326">
        <f aca="true" t="shared" si="11" ref="R10:R40">F10-J10</f>
        <v>0</v>
      </c>
      <c r="S10" s="326">
        <f aca="true" t="shared" si="12" ref="S10:S40">G10-K10</f>
        <v>0</v>
      </c>
      <c r="T10" s="326">
        <f t="shared" si="1"/>
        <v>0</v>
      </c>
      <c r="U10" s="94">
        <f t="shared" si="2"/>
        <v>0</v>
      </c>
      <c r="V10" s="95">
        <f>L10-H10</f>
        <v>0</v>
      </c>
      <c r="W10" s="96">
        <f t="shared" si="3"/>
        <v>0</v>
      </c>
      <c r="X10" s="96">
        <f t="shared" si="3"/>
        <v>0</v>
      </c>
      <c r="Y10" s="96">
        <f t="shared" si="3"/>
        <v>0</v>
      </c>
      <c r="Z10" s="20">
        <f>SUM(V10:Y10)/4</f>
        <v>0</v>
      </c>
      <c r="AA10" s="222">
        <f t="shared" si="4"/>
        <v>0</v>
      </c>
    </row>
    <row r="11" spans="1:27" s="3" customFormat="1" ht="15.75" customHeight="1">
      <c r="A11" s="327">
        <v>3</v>
      </c>
      <c r="B11" s="33" t="s">
        <v>23</v>
      </c>
      <c r="C11" s="34" t="s">
        <v>21</v>
      </c>
      <c r="D11" s="328">
        <v>570.8</v>
      </c>
      <c r="E11" s="329">
        <v>571.7</v>
      </c>
      <c r="F11" s="329">
        <v>572.1</v>
      </c>
      <c r="G11" s="330">
        <v>571</v>
      </c>
      <c r="H11" s="203">
        <f t="shared" si="0"/>
        <v>570.8</v>
      </c>
      <c r="I11" s="98">
        <f t="shared" si="0"/>
        <v>571.7</v>
      </c>
      <c r="J11" s="98">
        <f t="shared" si="0"/>
        <v>572.1</v>
      </c>
      <c r="K11" s="204">
        <f t="shared" si="0"/>
        <v>571</v>
      </c>
      <c r="L11" s="152">
        <f t="shared" si="5"/>
        <v>570.8</v>
      </c>
      <c r="M11" s="100">
        <f t="shared" si="6"/>
        <v>571.7</v>
      </c>
      <c r="N11" s="100">
        <f t="shared" si="7"/>
        <v>572.1</v>
      </c>
      <c r="O11" s="101">
        <f t="shared" si="8"/>
        <v>571</v>
      </c>
      <c r="P11" s="328">
        <f t="shared" si="9"/>
        <v>0</v>
      </c>
      <c r="Q11" s="329">
        <f t="shared" si="10"/>
        <v>0</v>
      </c>
      <c r="R11" s="329">
        <f t="shared" si="11"/>
        <v>0</v>
      </c>
      <c r="S11" s="329">
        <f t="shared" si="12"/>
        <v>0</v>
      </c>
      <c r="T11" s="329">
        <f t="shared" si="1"/>
        <v>0</v>
      </c>
      <c r="U11" s="102">
        <f t="shared" si="2"/>
        <v>0</v>
      </c>
      <c r="V11" s="103">
        <f>L11-H11</f>
        <v>0</v>
      </c>
      <c r="W11" s="104">
        <f t="shared" si="3"/>
        <v>0</v>
      </c>
      <c r="X11" s="104">
        <f t="shared" si="3"/>
        <v>0</v>
      </c>
      <c r="Y11" s="104">
        <f t="shared" si="3"/>
        <v>0</v>
      </c>
      <c r="Z11" s="21">
        <f>SUM(V11:Y11)/4</f>
        <v>0</v>
      </c>
      <c r="AA11" s="223">
        <f t="shared" si="4"/>
        <v>0</v>
      </c>
    </row>
    <row r="12" spans="1:27" s="3" customFormat="1" ht="15.75" customHeight="1" thickBot="1">
      <c r="A12" s="331">
        <v>4</v>
      </c>
      <c r="B12" s="35" t="s">
        <v>23</v>
      </c>
      <c r="C12" s="36" t="s">
        <v>24</v>
      </c>
      <c r="D12" s="332">
        <v>571</v>
      </c>
      <c r="E12" s="333">
        <v>572.1</v>
      </c>
      <c r="F12" s="333">
        <v>572</v>
      </c>
      <c r="G12" s="334">
        <v>572.4</v>
      </c>
      <c r="H12" s="106">
        <f>D12</f>
        <v>571</v>
      </c>
      <c r="I12" s="107">
        <f>E12</f>
        <v>572.1</v>
      </c>
      <c r="J12" s="107">
        <v>570.5</v>
      </c>
      <c r="K12" s="335">
        <v>570.5</v>
      </c>
      <c r="L12" s="108">
        <f t="shared" si="5"/>
        <v>571</v>
      </c>
      <c r="M12" s="109">
        <f t="shared" si="6"/>
        <v>572.1</v>
      </c>
      <c r="N12" s="109">
        <f t="shared" si="7"/>
        <v>572</v>
      </c>
      <c r="O12" s="110">
        <f t="shared" si="8"/>
        <v>572.4</v>
      </c>
      <c r="P12" s="332">
        <f t="shared" si="9"/>
        <v>0</v>
      </c>
      <c r="Q12" s="333">
        <f t="shared" si="10"/>
        <v>0</v>
      </c>
      <c r="R12" s="333">
        <f t="shared" si="11"/>
        <v>1.5</v>
      </c>
      <c r="S12" s="333">
        <f t="shared" si="12"/>
        <v>1.8999999999999773</v>
      </c>
      <c r="T12" s="333">
        <f t="shared" si="1"/>
        <v>0.8499999999999943</v>
      </c>
      <c r="U12" s="111">
        <f t="shared" si="2"/>
        <v>30.599999999999795</v>
      </c>
      <c r="V12" s="112">
        <f>L12-H12</f>
        <v>0</v>
      </c>
      <c r="W12" s="113">
        <f t="shared" si="3"/>
        <v>0</v>
      </c>
      <c r="X12" s="113">
        <f t="shared" si="3"/>
        <v>1.5</v>
      </c>
      <c r="Y12" s="113">
        <f t="shared" si="3"/>
        <v>1.8999999999999773</v>
      </c>
      <c r="Z12" s="22">
        <f>SUM(V12:Y12)/4</f>
        <v>0.8499999999999943</v>
      </c>
      <c r="AA12" s="224">
        <f>Z12*36</f>
        <v>30.599999999999795</v>
      </c>
    </row>
    <row r="13" spans="1:27" s="3" customFormat="1" ht="15.75" customHeight="1">
      <c r="A13" s="336">
        <v>5</v>
      </c>
      <c r="B13" s="29" t="s">
        <v>10</v>
      </c>
      <c r="C13" s="30" t="s">
        <v>9</v>
      </c>
      <c r="D13" s="316">
        <v>568.5</v>
      </c>
      <c r="E13" s="317">
        <v>569.2</v>
      </c>
      <c r="F13" s="317">
        <v>569.2</v>
      </c>
      <c r="G13" s="318">
        <v>568</v>
      </c>
      <c r="H13" s="559">
        <f>D13</f>
        <v>568.5</v>
      </c>
      <c r="I13" s="560">
        <f>E13</f>
        <v>569.2</v>
      </c>
      <c r="J13" s="560">
        <v>567.5</v>
      </c>
      <c r="K13" s="561">
        <f aca="true" t="shared" si="13" ref="K13:K18">G13</f>
        <v>568</v>
      </c>
      <c r="L13" s="115">
        <f t="shared" si="5"/>
        <v>568.5</v>
      </c>
      <c r="M13" s="78">
        <f t="shared" si="6"/>
        <v>569.2</v>
      </c>
      <c r="N13" s="78">
        <f t="shared" si="7"/>
        <v>569.2</v>
      </c>
      <c r="O13" s="79">
        <f t="shared" si="8"/>
        <v>568</v>
      </c>
      <c r="P13" s="319">
        <f t="shared" si="9"/>
        <v>0</v>
      </c>
      <c r="Q13" s="320">
        <f t="shared" si="10"/>
        <v>0</v>
      </c>
      <c r="R13" s="320">
        <f t="shared" si="11"/>
        <v>1.7000000000000455</v>
      </c>
      <c r="S13" s="320">
        <f t="shared" si="12"/>
        <v>0</v>
      </c>
      <c r="T13" s="337">
        <f t="shared" si="1"/>
        <v>0.42500000000001137</v>
      </c>
      <c r="U13" s="118">
        <f t="shared" si="2"/>
        <v>15.30000000000041</v>
      </c>
      <c r="V13" s="83">
        <f aca="true" t="shared" si="14" ref="V13:V19">L13-H13</f>
        <v>0</v>
      </c>
      <c r="W13" s="84">
        <f aca="true" t="shared" si="15" ref="W13:W19">M13-I13</f>
        <v>0</v>
      </c>
      <c r="X13" s="84">
        <f aca="true" t="shared" si="16" ref="X13:X19">N13-J13</f>
        <v>1.7000000000000455</v>
      </c>
      <c r="Y13" s="84">
        <f aca="true" t="shared" si="17" ref="Y13:Y19">O13-K13</f>
        <v>0</v>
      </c>
      <c r="Z13" s="19">
        <f aca="true" t="shared" si="18" ref="Z13:Z19">SUM(V13:Y13)/4</f>
        <v>0.42500000000001137</v>
      </c>
      <c r="AA13" s="221">
        <f t="shared" si="4"/>
        <v>15.30000000000041</v>
      </c>
    </row>
    <row r="14" spans="1:27" s="3" customFormat="1" ht="15.75" customHeight="1">
      <c r="A14" s="338">
        <v>6</v>
      </c>
      <c r="B14" s="37" t="s">
        <v>10</v>
      </c>
      <c r="C14" s="38" t="s">
        <v>17</v>
      </c>
      <c r="D14" s="339">
        <v>568</v>
      </c>
      <c r="E14" s="340">
        <v>569.2</v>
      </c>
      <c r="F14" s="340">
        <v>570.1</v>
      </c>
      <c r="G14" s="341">
        <v>567.5</v>
      </c>
      <c r="H14" s="562">
        <f>D14</f>
        <v>568</v>
      </c>
      <c r="I14" s="563">
        <v>567.5</v>
      </c>
      <c r="J14" s="563">
        <v>568.4</v>
      </c>
      <c r="K14" s="564">
        <f t="shared" si="13"/>
        <v>567.5</v>
      </c>
      <c r="L14" s="120">
        <f t="shared" si="5"/>
        <v>568</v>
      </c>
      <c r="M14" s="122">
        <f t="shared" si="6"/>
        <v>569.2</v>
      </c>
      <c r="N14" s="122">
        <f t="shared" si="7"/>
        <v>570.1</v>
      </c>
      <c r="O14" s="123">
        <f t="shared" si="8"/>
        <v>567.5</v>
      </c>
      <c r="P14" s="342">
        <f t="shared" si="9"/>
        <v>0</v>
      </c>
      <c r="Q14" s="343">
        <f>E14-I14</f>
        <v>1.7000000000000455</v>
      </c>
      <c r="R14" s="343">
        <f t="shared" si="11"/>
        <v>1.7000000000000455</v>
      </c>
      <c r="S14" s="343">
        <f t="shared" si="12"/>
        <v>0</v>
      </c>
      <c r="T14" s="343">
        <f t="shared" si="1"/>
        <v>0.8500000000000227</v>
      </c>
      <c r="U14" s="126">
        <f t="shared" si="2"/>
        <v>30.60000000000082</v>
      </c>
      <c r="V14" s="127">
        <f t="shared" si="14"/>
        <v>0</v>
      </c>
      <c r="W14" s="128">
        <f t="shared" si="15"/>
        <v>1.7000000000000455</v>
      </c>
      <c r="X14" s="128">
        <f t="shared" si="16"/>
        <v>1.7000000000000455</v>
      </c>
      <c r="Y14" s="128">
        <f t="shared" si="17"/>
        <v>0</v>
      </c>
      <c r="Z14" s="23">
        <f t="shared" si="18"/>
        <v>0.8500000000000227</v>
      </c>
      <c r="AA14" s="225">
        <f t="shared" si="4"/>
        <v>30.60000000000082</v>
      </c>
    </row>
    <row r="15" spans="1:27" s="3" customFormat="1" ht="15.75" customHeight="1">
      <c r="A15" s="338">
        <v>7</v>
      </c>
      <c r="B15" s="37" t="s">
        <v>10</v>
      </c>
      <c r="C15" s="38" t="s">
        <v>18</v>
      </c>
      <c r="D15" s="339">
        <v>567.5</v>
      </c>
      <c r="E15" s="340">
        <v>570.1</v>
      </c>
      <c r="F15" s="340">
        <v>570.1</v>
      </c>
      <c r="G15" s="341">
        <v>570.1</v>
      </c>
      <c r="H15" s="562">
        <f aca="true" t="shared" si="19" ref="H15:I19">D15</f>
        <v>567.5</v>
      </c>
      <c r="I15" s="563">
        <f aca="true" t="shared" si="20" ref="I15:J18">E15</f>
        <v>570.1</v>
      </c>
      <c r="J15" s="563">
        <f t="shared" si="20"/>
        <v>570.1</v>
      </c>
      <c r="K15" s="564">
        <f t="shared" si="13"/>
        <v>570.1</v>
      </c>
      <c r="L15" s="120">
        <f t="shared" si="5"/>
        <v>567.5</v>
      </c>
      <c r="M15" s="122">
        <f t="shared" si="6"/>
        <v>570.1</v>
      </c>
      <c r="N15" s="122">
        <f t="shared" si="7"/>
        <v>570.1</v>
      </c>
      <c r="O15" s="123">
        <f t="shared" si="8"/>
        <v>570.1</v>
      </c>
      <c r="P15" s="342">
        <f t="shared" si="9"/>
        <v>0</v>
      </c>
      <c r="Q15" s="343">
        <f t="shared" si="10"/>
        <v>0</v>
      </c>
      <c r="R15" s="343">
        <f t="shared" si="11"/>
        <v>0</v>
      </c>
      <c r="S15" s="343">
        <f t="shared" si="12"/>
        <v>0</v>
      </c>
      <c r="T15" s="343">
        <f t="shared" si="1"/>
        <v>0</v>
      </c>
      <c r="U15" s="126">
        <f t="shared" si="2"/>
        <v>0</v>
      </c>
      <c r="V15" s="127">
        <f t="shared" si="14"/>
        <v>0</v>
      </c>
      <c r="W15" s="128">
        <f t="shared" si="15"/>
        <v>0</v>
      </c>
      <c r="X15" s="128">
        <f t="shared" si="16"/>
        <v>0</v>
      </c>
      <c r="Y15" s="128">
        <f t="shared" si="17"/>
        <v>0</v>
      </c>
      <c r="Z15" s="23">
        <f t="shared" si="18"/>
        <v>0</v>
      </c>
      <c r="AA15" s="225">
        <f t="shared" si="4"/>
        <v>0</v>
      </c>
    </row>
    <row r="16" spans="1:27" s="3" customFormat="1" ht="15.75" customHeight="1">
      <c r="A16" s="338">
        <v>8</v>
      </c>
      <c r="B16" s="37" t="s">
        <v>10</v>
      </c>
      <c r="C16" s="38" t="s">
        <v>19</v>
      </c>
      <c r="D16" s="339">
        <v>570.1</v>
      </c>
      <c r="E16" s="340">
        <v>570.1</v>
      </c>
      <c r="F16" s="340">
        <v>571.9</v>
      </c>
      <c r="G16" s="341">
        <v>571.1</v>
      </c>
      <c r="H16" s="562">
        <f t="shared" si="19"/>
        <v>570.1</v>
      </c>
      <c r="I16" s="563">
        <f t="shared" si="20"/>
        <v>570.1</v>
      </c>
      <c r="J16" s="563">
        <f t="shared" si="20"/>
        <v>571.9</v>
      </c>
      <c r="K16" s="564">
        <f t="shared" si="13"/>
        <v>571.1</v>
      </c>
      <c r="L16" s="120">
        <f t="shared" si="5"/>
        <v>570.1</v>
      </c>
      <c r="M16" s="122">
        <f t="shared" si="6"/>
        <v>570.1</v>
      </c>
      <c r="N16" s="122">
        <f t="shared" si="7"/>
        <v>571.9</v>
      </c>
      <c r="O16" s="123">
        <f t="shared" si="8"/>
        <v>571.1</v>
      </c>
      <c r="P16" s="342">
        <f t="shared" si="9"/>
        <v>0</v>
      </c>
      <c r="Q16" s="343">
        <f t="shared" si="10"/>
        <v>0</v>
      </c>
      <c r="R16" s="343">
        <f t="shared" si="11"/>
        <v>0</v>
      </c>
      <c r="S16" s="343">
        <f t="shared" si="12"/>
        <v>0</v>
      </c>
      <c r="T16" s="343">
        <f t="shared" si="1"/>
        <v>0</v>
      </c>
      <c r="U16" s="126">
        <f t="shared" si="2"/>
        <v>0</v>
      </c>
      <c r="V16" s="127">
        <f t="shared" si="14"/>
        <v>0</v>
      </c>
      <c r="W16" s="128">
        <f t="shared" si="15"/>
        <v>0</v>
      </c>
      <c r="X16" s="128">
        <f t="shared" si="16"/>
        <v>0</v>
      </c>
      <c r="Y16" s="128">
        <f t="shared" si="17"/>
        <v>0</v>
      </c>
      <c r="Z16" s="23">
        <f t="shared" si="18"/>
        <v>0</v>
      </c>
      <c r="AA16" s="225">
        <f t="shared" si="4"/>
        <v>0</v>
      </c>
    </row>
    <row r="17" spans="1:27" s="3" customFormat="1" ht="15.75" customHeight="1">
      <c r="A17" s="338">
        <v>9</v>
      </c>
      <c r="B17" s="37" t="s">
        <v>10</v>
      </c>
      <c r="C17" s="38" t="s">
        <v>20</v>
      </c>
      <c r="D17" s="339">
        <v>571.1</v>
      </c>
      <c r="E17" s="340">
        <v>571.9</v>
      </c>
      <c r="F17" s="340">
        <v>572.6</v>
      </c>
      <c r="G17" s="341">
        <v>571.7</v>
      </c>
      <c r="H17" s="562">
        <f t="shared" si="19"/>
        <v>571.1</v>
      </c>
      <c r="I17" s="563">
        <f t="shared" si="20"/>
        <v>571.9</v>
      </c>
      <c r="J17" s="563">
        <f t="shared" si="20"/>
        <v>572.6</v>
      </c>
      <c r="K17" s="564">
        <f t="shared" si="13"/>
        <v>571.7</v>
      </c>
      <c r="L17" s="120">
        <f t="shared" si="5"/>
        <v>571.1</v>
      </c>
      <c r="M17" s="122">
        <f t="shared" si="6"/>
        <v>571.9</v>
      </c>
      <c r="N17" s="122">
        <f t="shared" si="7"/>
        <v>572.6</v>
      </c>
      <c r="O17" s="123">
        <f t="shared" si="8"/>
        <v>571.7</v>
      </c>
      <c r="P17" s="342">
        <f t="shared" si="9"/>
        <v>0</v>
      </c>
      <c r="Q17" s="343">
        <f t="shared" si="10"/>
        <v>0</v>
      </c>
      <c r="R17" s="343">
        <f t="shared" si="11"/>
        <v>0</v>
      </c>
      <c r="S17" s="343">
        <f t="shared" si="12"/>
        <v>0</v>
      </c>
      <c r="T17" s="343">
        <f t="shared" si="1"/>
        <v>0</v>
      </c>
      <c r="U17" s="126">
        <f t="shared" si="2"/>
        <v>0</v>
      </c>
      <c r="V17" s="127">
        <f t="shared" si="14"/>
        <v>0</v>
      </c>
      <c r="W17" s="128">
        <f t="shared" si="15"/>
        <v>0</v>
      </c>
      <c r="X17" s="128">
        <f t="shared" si="16"/>
        <v>0</v>
      </c>
      <c r="Y17" s="128">
        <f t="shared" si="17"/>
        <v>0</v>
      </c>
      <c r="Z17" s="23">
        <f t="shared" si="18"/>
        <v>0</v>
      </c>
      <c r="AA17" s="225">
        <f t="shared" si="4"/>
        <v>0</v>
      </c>
    </row>
    <row r="18" spans="1:27" s="3" customFormat="1" ht="15.75" customHeight="1">
      <c r="A18" s="338">
        <v>10</v>
      </c>
      <c r="B18" s="37" t="s">
        <v>10</v>
      </c>
      <c r="C18" s="38" t="s">
        <v>21</v>
      </c>
      <c r="D18" s="339">
        <v>571.7</v>
      </c>
      <c r="E18" s="340">
        <v>572.6</v>
      </c>
      <c r="F18" s="340">
        <v>573</v>
      </c>
      <c r="G18" s="341">
        <v>572.1</v>
      </c>
      <c r="H18" s="562">
        <f t="shared" si="19"/>
        <v>571.7</v>
      </c>
      <c r="I18" s="563">
        <f t="shared" si="20"/>
        <v>572.6</v>
      </c>
      <c r="J18" s="563">
        <f t="shared" si="20"/>
        <v>573</v>
      </c>
      <c r="K18" s="564">
        <f t="shared" si="13"/>
        <v>572.1</v>
      </c>
      <c r="L18" s="120">
        <f t="shared" si="5"/>
        <v>571.7</v>
      </c>
      <c r="M18" s="122">
        <f t="shared" si="6"/>
        <v>572.6</v>
      </c>
      <c r="N18" s="122">
        <f t="shared" si="7"/>
        <v>573</v>
      </c>
      <c r="O18" s="123">
        <f t="shared" si="8"/>
        <v>572.1</v>
      </c>
      <c r="P18" s="342">
        <f t="shared" si="9"/>
        <v>0</v>
      </c>
      <c r="Q18" s="343">
        <f t="shared" si="10"/>
        <v>0</v>
      </c>
      <c r="R18" s="343">
        <f t="shared" si="11"/>
        <v>0</v>
      </c>
      <c r="S18" s="343">
        <f t="shared" si="12"/>
        <v>0</v>
      </c>
      <c r="T18" s="343">
        <f t="shared" si="1"/>
        <v>0</v>
      </c>
      <c r="U18" s="126">
        <f t="shared" si="2"/>
        <v>0</v>
      </c>
      <c r="V18" s="127">
        <f t="shared" si="14"/>
        <v>0</v>
      </c>
      <c r="W18" s="128">
        <f t="shared" si="15"/>
        <v>0</v>
      </c>
      <c r="X18" s="128">
        <f t="shared" si="16"/>
        <v>0</v>
      </c>
      <c r="Y18" s="128">
        <f t="shared" si="17"/>
        <v>0</v>
      </c>
      <c r="Z18" s="23">
        <f t="shared" si="18"/>
        <v>0</v>
      </c>
      <c r="AA18" s="225">
        <f t="shared" si="4"/>
        <v>0</v>
      </c>
    </row>
    <row r="19" spans="1:27" s="3" customFormat="1" ht="15.75" customHeight="1" thickBot="1">
      <c r="A19" s="321">
        <v>11</v>
      </c>
      <c r="B19" s="39" t="s">
        <v>10</v>
      </c>
      <c r="C19" s="40" t="s">
        <v>24</v>
      </c>
      <c r="D19" s="344">
        <v>572.1</v>
      </c>
      <c r="E19" s="345">
        <v>573</v>
      </c>
      <c r="F19" s="345">
        <v>573.1</v>
      </c>
      <c r="G19" s="346">
        <v>572</v>
      </c>
      <c r="H19" s="565">
        <f t="shared" si="19"/>
        <v>572.1</v>
      </c>
      <c r="I19" s="566">
        <f t="shared" si="19"/>
        <v>573</v>
      </c>
      <c r="J19" s="566">
        <v>570.5</v>
      </c>
      <c r="K19" s="567">
        <v>570.5</v>
      </c>
      <c r="L19" s="129">
        <f>D19</f>
        <v>572.1</v>
      </c>
      <c r="M19" s="130">
        <f>E19</f>
        <v>573</v>
      </c>
      <c r="N19" s="130">
        <f>O26</f>
        <v>579</v>
      </c>
      <c r="O19" s="347">
        <f>578.8</f>
        <v>578.8</v>
      </c>
      <c r="P19" s="348">
        <f t="shared" si="9"/>
        <v>0</v>
      </c>
      <c r="Q19" s="349">
        <f t="shared" si="10"/>
        <v>0</v>
      </c>
      <c r="R19" s="349">
        <f t="shared" si="11"/>
        <v>2.6000000000000227</v>
      </c>
      <c r="S19" s="349">
        <f t="shared" si="12"/>
        <v>1.5</v>
      </c>
      <c r="T19" s="326">
        <f t="shared" si="1"/>
        <v>1.0250000000000057</v>
      </c>
      <c r="U19" s="94">
        <f t="shared" si="2"/>
        <v>36.900000000000205</v>
      </c>
      <c r="V19" s="131">
        <f t="shared" si="14"/>
        <v>0</v>
      </c>
      <c r="W19" s="132">
        <f t="shared" si="15"/>
        <v>0</v>
      </c>
      <c r="X19" s="132">
        <f t="shared" si="16"/>
        <v>8.5</v>
      </c>
      <c r="Y19" s="132">
        <f t="shared" si="17"/>
        <v>8.299999999999955</v>
      </c>
      <c r="Z19" s="24">
        <f t="shared" si="18"/>
        <v>4.199999999999989</v>
      </c>
      <c r="AA19" s="226">
        <f t="shared" si="4"/>
        <v>151.1999999999996</v>
      </c>
    </row>
    <row r="20" spans="1:27" s="3" customFormat="1" ht="15.75" customHeight="1">
      <c r="A20" s="327">
        <v>12</v>
      </c>
      <c r="B20" s="33" t="s">
        <v>11</v>
      </c>
      <c r="C20" s="34" t="s">
        <v>9</v>
      </c>
      <c r="D20" s="328">
        <v>569.2</v>
      </c>
      <c r="E20" s="329">
        <v>570.3</v>
      </c>
      <c r="F20" s="329">
        <v>570.2</v>
      </c>
      <c r="G20" s="330">
        <v>569.2</v>
      </c>
      <c r="H20" s="568">
        <v>569.2</v>
      </c>
      <c r="I20" s="569">
        <v>570.3</v>
      </c>
      <c r="J20" s="569">
        <v>567.5</v>
      </c>
      <c r="K20" s="570">
        <v>567.5</v>
      </c>
      <c r="L20" s="133">
        <f>D20</f>
        <v>569.2</v>
      </c>
      <c r="M20" s="134">
        <f>E20</f>
        <v>570.3</v>
      </c>
      <c r="N20" s="134">
        <v>573.6</v>
      </c>
      <c r="O20" s="351">
        <v>570.6</v>
      </c>
      <c r="P20" s="328">
        <f t="shared" si="9"/>
        <v>0</v>
      </c>
      <c r="Q20" s="329">
        <f t="shared" si="10"/>
        <v>0</v>
      </c>
      <c r="R20" s="329">
        <f>F20-J20</f>
        <v>2.7000000000000455</v>
      </c>
      <c r="S20" s="329">
        <f t="shared" si="12"/>
        <v>1.7000000000000455</v>
      </c>
      <c r="T20" s="329">
        <f t="shared" si="1"/>
        <v>1.1000000000000227</v>
      </c>
      <c r="U20" s="102">
        <f t="shared" si="2"/>
        <v>39.60000000000082</v>
      </c>
      <c r="V20" s="103">
        <f aca="true" t="shared" si="21" ref="V20:V61">L20-H20</f>
        <v>0</v>
      </c>
      <c r="W20" s="104">
        <f aca="true" t="shared" si="22" ref="W20:W61">M20-I20</f>
        <v>0</v>
      </c>
      <c r="X20" s="104">
        <f aca="true" t="shared" si="23" ref="X20:X61">N20-J20</f>
        <v>6.100000000000023</v>
      </c>
      <c r="Y20" s="104">
        <f aca="true" t="shared" si="24" ref="Y20:Y61">O20-K20</f>
        <v>3.1000000000000227</v>
      </c>
      <c r="Z20" s="21">
        <f aca="true" t="shared" si="25" ref="Z20:Z61">SUM(V20:Y20)/4</f>
        <v>2.3000000000000114</v>
      </c>
      <c r="AA20" s="223">
        <f t="shared" si="4"/>
        <v>82.80000000000041</v>
      </c>
    </row>
    <row r="21" spans="1:27" s="3" customFormat="1" ht="15.75" customHeight="1">
      <c r="A21" s="352">
        <v>13</v>
      </c>
      <c r="B21" s="41" t="s">
        <v>11</v>
      </c>
      <c r="C21" s="42" t="s">
        <v>17</v>
      </c>
      <c r="D21" s="353">
        <v>569.2</v>
      </c>
      <c r="E21" s="354">
        <v>570.2</v>
      </c>
      <c r="F21" s="354">
        <v>572.3</v>
      </c>
      <c r="G21" s="355">
        <v>570.1</v>
      </c>
      <c r="H21" s="571">
        <v>567.5</v>
      </c>
      <c r="I21" s="572">
        <v>567.5</v>
      </c>
      <c r="J21" s="572">
        <f>I22</f>
        <v>568.4</v>
      </c>
      <c r="K21" s="573">
        <f>H22</f>
        <v>568.4</v>
      </c>
      <c r="L21" s="139">
        <f aca="true" t="shared" si="26" ref="L21:L26">O20</f>
        <v>570.6</v>
      </c>
      <c r="M21" s="157">
        <f aca="true" t="shared" si="27" ref="M21:M26">N20</f>
        <v>573.6</v>
      </c>
      <c r="N21" s="157">
        <v>576.4</v>
      </c>
      <c r="O21" s="164">
        <v>570.8</v>
      </c>
      <c r="P21" s="353">
        <f t="shared" si="9"/>
        <v>1.7000000000000455</v>
      </c>
      <c r="Q21" s="354">
        <f>E21-I21</f>
        <v>2.7000000000000455</v>
      </c>
      <c r="R21" s="354">
        <f t="shared" si="11"/>
        <v>3.8999999999999773</v>
      </c>
      <c r="S21" s="354">
        <f t="shared" si="12"/>
        <v>1.7000000000000455</v>
      </c>
      <c r="T21" s="354">
        <f t="shared" si="1"/>
        <v>2.5000000000000284</v>
      </c>
      <c r="U21" s="140">
        <f t="shared" si="2"/>
        <v>90.00000000000102</v>
      </c>
      <c r="V21" s="141">
        <f>L21-H21</f>
        <v>3.1000000000000227</v>
      </c>
      <c r="W21" s="142">
        <f t="shared" si="22"/>
        <v>6.100000000000023</v>
      </c>
      <c r="X21" s="142">
        <f t="shared" si="23"/>
        <v>8</v>
      </c>
      <c r="Y21" s="142">
        <f t="shared" si="24"/>
        <v>2.3999999999999773</v>
      </c>
      <c r="Z21" s="25">
        <f t="shared" si="25"/>
        <v>4.900000000000006</v>
      </c>
      <c r="AA21" s="227">
        <f t="shared" si="4"/>
        <v>176.4000000000002</v>
      </c>
    </row>
    <row r="22" spans="1:27" s="3" customFormat="1" ht="15.75" customHeight="1">
      <c r="A22" s="352">
        <v>14</v>
      </c>
      <c r="B22" s="41" t="s">
        <v>11</v>
      </c>
      <c r="C22" s="42" t="s">
        <v>18</v>
      </c>
      <c r="D22" s="353">
        <v>570.1</v>
      </c>
      <c r="E22" s="354">
        <v>572.3</v>
      </c>
      <c r="F22" s="354">
        <v>572.2</v>
      </c>
      <c r="G22" s="355">
        <v>570.1</v>
      </c>
      <c r="H22" s="571">
        <v>568.4</v>
      </c>
      <c r="I22" s="572">
        <v>568.4</v>
      </c>
      <c r="J22" s="572">
        <v>569.8</v>
      </c>
      <c r="K22" s="573">
        <v>569.8</v>
      </c>
      <c r="L22" s="139">
        <f t="shared" si="26"/>
        <v>570.8</v>
      </c>
      <c r="M22" s="157">
        <f t="shared" si="27"/>
        <v>576.4</v>
      </c>
      <c r="N22" s="157">
        <f>N21</f>
        <v>576.4</v>
      </c>
      <c r="O22" s="164">
        <v>571.3</v>
      </c>
      <c r="P22" s="353">
        <f t="shared" si="9"/>
        <v>1.7000000000000455</v>
      </c>
      <c r="Q22" s="354">
        <f t="shared" si="10"/>
        <v>3.8999999999999773</v>
      </c>
      <c r="R22" s="354">
        <f t="shared" si="11"/>
        <v>2.400000000000091</v>
      </c>
      <c r="S22" s="354">
        <f t="shared" si="12"/>
        <v>0.3000000000000682</v>
      </c>
      <c r="T22" s="354">
        <f t="shared" si="1"/>
        <v>2.0750000000000455</v>
      </c>
      <c r="U22" s="140">
        <f t="shared" si="2"/>
        <v>74.70000000000164</v>
      </c>
      <c r="V22" s="141">
        <f t="shared" si="21"/>
        <v>2.3999999999999773</v>
      </c>
      <c r="W22" s="142">
        <f t="shared" si="22"/>
        <v>8</v>
      </c>
      <c r="X22" s="142">
        <f t="shared" si="23"/>
        <v>6.600000000000023</v>
      </c>
      <c r="Y22" s="142">
        <f t="shared" si="24"/>
        <v>1.5</v>
      </c>
      <c r="Z22" s="25">
        <f t="shared" si="25"/>
        <v>4.625</v>
      </c>
      <c r="AA22" s="227">
        <f t="shared" si="4"/>
        <v>166.5</v>
      </c>
    </row>
    <row r="23" spans="1:27" s="3" customFormat="1" ht="15.75" customHeight="1">
      <c r="A23" s="352">
        <v>15</v>
      </c>
      <c r="B23" s="41" t="s">
        <v>11</v>
      </c>
      <c r="C23" s="42" t="s">
        <v>19</v>
      </c>
      <c r="D23" s="353">
        <v>570.1</v>
      </c>
      <c r="E23" s="354">
        <v>572.2</v>
      </c>
      <c r="F23" s="354">
        <v>572.5</v>
      </c>
      <c r="G23" s="355">
        <v>571.9</v>
      </c>
      <c r="H23" s="571">
        <v>569.8</v>
      </c>
      <c r="I23" s="572">
        <v>569.8</v>
      </c>
      <c r="J23" s="572">
        <v>570.4</v>
      </c>
      <c r="K23" s="573">
        <v>570.4</v>
      </c>
      <c r="L23" s="139">
        <f t="shared" si="26"/>
        <v>571.3</v>
      </c>
      <c r="M23" s="157">
        <f t="shared" si="27"/>
        <v>576.4</v>
      </c>
      <c r="N23" s="157">
        <f>N22+0.15</f>
        <v>576.55</v>
      </c>
      <c r="O23" s="164">
        <f>G23</f>
        <v>571.9</v>
      </c>
      <c r="P23" s="353">
        <f t="shared" si="9"/>
        <v>0.3000000000000682</v>
      </c>
      <c r="Q23" s="354">
        <f t="shared" si="10"/>
        <v>2.400000000000091</v>
      </c>
      <c r="R23" s="354">
        <f t="shared" si="11"/>
        <v>2.1000000000000227</v>
      </c>
      <c r="S23" s="354">
        <f t="shared" si="12"/>
        <v>1.5</v>
      </c>
      <c r="T23" s="354">
        <f>(P23+Q23+R23+S23)/4</f>
        <v>1.5750000000000455</v>
      </c>
      <c r="U23" s="140">
        <f t="shared" si="2"/>
        <v>56.70000000000164</v>
      </c>
      <c r="V23" s="141">
        <f t="shared" si="21"/>
        <v>1.5</v>
      </c>
      <c r="W23" s="142">
        <f t="shared" si="22"/>
        <v>6.600000000000023</v>
      </c>
      <c r="X23" s="142">
        <f t="shared" si="23"/>
        <v>6.149999999999977</v>
      </c>
      <c r="Y23" s="142">
        <f t="shared" si="24"/>
        <v>1.5</v>
      </c>
      <c r="Z23" s="25">
        <f t="shared" si="25"/>
        <v>3.9375</v>
      </c>
      <c r="AA23" s="227">
        <f t="shared" si="4"/>
        <v>141.75</v>
      </c>
    </row>
    <row r="24" spans="1:27" s="3" customFormat="1" ht="15.75" customHeight="1">
      <c r="A24" s="352">
        <v>16</v>
      </c>
      <c r="B24" s="41" t="s">
        <v>11</v>
      </c>
      <c r="C24" s="42" t="s">
        <v>20</v>
      </c>
      <c r="D24" s="353">
        <v>571.9</v>
      </c>
      <c r="E24" s="354">
        <v>572.5</v>
      </c>
      <c r="F24" s="354">
        <v>573.2</v>
      </c>
      <c r="G24" s="355">
        <v>572.6</v>
      </c>
      <c r="H24" s="571">
        <v>570.4</v>
      </c>
      <c r="I24" s="572">
        <v>570.4</v>
      </c>
      <c r="J24" s="572">
        <v>570.8</v>
      </c>
      <c r="K24" s="573">
        <v>570.8</v>
      </c>
      <c r="L24" s="139">
        <f t="shared" si="26"/>
        <v>571.9</v>
      </c>
      <c r="M24" s="157">
        <f t="shared" si="27"/>
        <v>576.55</v>
      </c>
      <c r="N24" s="157">
        <f>N23+0.15</f>
        <v>576.6999999999999</v>
      </c>
      <c r="O24" s="164">
        <f>G24</f>
        <v>572.6</v>
      </c>
      <c r="P24" s="353">
        <f t="shared" si="9"/>
        <v>1.5</v>
      </c>
      <c r="Q24" s="354">
        <f t="shared" si="10"/>
        <v>2.1000000000000227</v>
      </c>
      <c r="R24" s="354">
        <f t="shared" si="11"/>
        <v>2.400000000000091</v>
      </c>
      <c r="S24" s="354">
        <f t="shared" si="12"/>
        <v>1.8000000000000682</v>
      </c>
      <c r="T24" s="354">
        <f t="shared" si="1"/>
        <v>1.9500000000000455</v>
      </c>
      <c r="U24" s="140">
        <f t="shared" si="2"/>
        <v>70.20000000000164</v>
      </c>
      <c r="V24" s="141">
        <f t="shared" si="21"/>
        <v>1.5</v>
      </c>
      <c r="W24" s="142">
        <f t="shared" si="22"/>
        <v>6.149999999999977</v>
      </c>
      <c r="X24" s="142">
        <f t="shared" si="23"/>
        <v>5.899999999999977</v>
      </c>
      <c r="Y24" s="142">
        <f t="shared" si="24"/>
        <v>1.8000000000000682</v>
      </c>
      <c r="Z24" s="25">
        <f t="shared" si="25"/>
        <v>3.8375000000000057</v>
      </c>
      <c r="AA24" s="227">
        <f t="shared" si="4"/>
        <v>138.1500000000002</v>
      </c>
    </row>
    <row r="25" spans="1:27" s="3" customFormat="1" ht="15.75" customHeight="1">
      <c r="A25" s="352">
        <v>17</v>
      </c>
      <c r="B25" s="41" t="s">
        <v>11</v>
      </c>
      <c r="C25" s="42" t="s">
        <v>21</v>
      </c>
      <c r="D25" s="353">
        <v>572.6</v>
      </c>
      <c r="E25" s="354">
        <v>573.2</v>
      </c>
      <c r="F25" s="354">
        <v>573.8</v>
      </c>
      <c r="G25" s="355">
        <v>573</v>
      </c>
      <c r="H25" s="571">
        <v>570.8</v>
      </c>
      <c r="I25" s="572">
        <v>570.8</v>
      </c>
      <c r="J25" s="572">
        <v>571.2</v>
      </c>
      <c r="K25" s="573">
        <v>571.2</v>
      </c>
      <c r="L25" s="139">
        <f t="shared" si="26"/>
        <v>572.6</v>
      </c>
      <c r="M25" s="157">
        <f t="shared" si="27"/>
        <v>576.6999999999999</v>
      </c>
      <c r="N25" s="157">
        <f>N24+0.15</f>
        <v>576.8499999999999</v>
      </c>
      <c r="O25" s="164">
        <f>G25</f>
        <v>573</v>
      </c>
      <c r="P25" s="353">
        <f t="shared" si="9"/>
        <v>1.8000000000000682</v>
      </c>
      <c r="Q25" s="354">
        <f t="shared" si="10"/>
        <v>2.400000000000091</v>
      </c>
      <c r="R25" s="354">
        <f t="shared" si="11"/>
        <v>2.599999999999909</v>
      </c>
      <c r="S25" s="354">
        <f t="shared" si="12"/>
        <v>1.7999999999999545</v>
      </c>
      <c r="T25" s="354">
        <f t="shared" si="1"/>
        <v>2.1500000000000057</v>
      </c>
      <c r="U25" s="140">
        <f t="shared" si="2"/>
        <v>77.4000000000002</v>
      </c>
      <c r="V25" s="141">
        <f t="shared" si="21"/>
        <v>1.8000000000000682</v>
      </c>
      <c r="W25" s="142">
        <f t="shared" si="22"/>
        <v>5.899999999999977</v>
      </c>
      <c r="X25" s="142">
        <f t="shared" si="23"/>
        <v>5.649999999999864</v>
      </c>
      <c r="Y25" s="142">
        <f t="shared" si="24"/>
        <v>1.7999999999999545</v>
      </c>
      <c r="Z25" s="25">
        <f t="shared" si="25"/>
        <v>3.787499999999966</v>
      </c>
      <c r="AA25" s="227">
        <f t="shared" si="4"/>
        <v>136.34999999999877</v>
      </c>
    </row>
    <row r="26" spans="1:27" s="3" customFormat="1" ht="15.75" customHeight="1" thickBot="1">
      <c r="A26" s="331">
        <v>18</v>
      </c>
      <c r="B26" s="43" t="s">
        <v>11</v>
      </c>
      <c r="C26" s="44" t="s">
        <v>24</v>
      </c>
      <c r="D26" s="356">
        <v>573</v>
      </c>
      <c r="E26" s="357">
        <v>573.8</v>
      </c>
      <c r="F26" s="357">
        <v>574</v>
      </c>
      <c r="G26" s="358">
        <v>573.1</v>
      </c>
      <c r="H26" s="574">
        <v>571.2</v>
      </c>
      <c r="I26" s="575">
        <v>571.2</v>
      </c>
      <c r="J26" s="575">
        <v>570.5</v>
      </c>
      <c r="K26" s="576">
        <v>570.5</v>
      </c>
      <c r="L26" s="146">
        <f t="shared" si="26"/>
        <v>573</v>
      </c>
      <c r="M26" s="166">
        <f t="shared" si="27"/>
        <v>576.8499999999999</v>
      </c>
      <c r="N26" s="166">
        <v>578.6</v>
      </c>
      <c r="O26" s="359">
        <f>L26+6</f>
        <v>579</v>
      </c>
      <c r="P26" s="332">
        <f t="shared" si="9"/>
        <v>1.7999999999999545</v>
      </c>
      <c r="Q26" s="333">
        <f t="shared" si="10"/>
        <v>2.599999999999909</v>
      </c>
      <c r="R26" s="333">
        <f t="shared" si="11"/>
        <v>3.5</v>
      </c>
      <c r="S26" s="333">
        <f t="shared" si="12"/>
        <v>2.6000000000000227</v>
      </c>
      <c r="T26" s="333">
        <f t="shared" si="1"/>
        <v>2.6249999999999716</v>
      </c>
      <c r="U26" s="111">
        <f t="shared" si="2"/>
        <v>94.49999999999898</v>
      </c>
      <c r="V26" s="112">
        <f t="shared" si="21"/>
        <v>1.7999999999999545</v>
      </c>
      <c r="W26" s="113">
        <f t="shared" si="22"/>
        <v>5.649999999999864</v>
      </c>
      <c r="X26" s="113">
        <f t="shared" si="23"/>
        <v>8.100000000000023</v>
      </c>
      <c r="Y26" s="113">
        <f t="shared" si="24"/>
        <v>8.5</v>
      </c>
      <c r="Z26" s="22">
        <f t="shared" si="25"/>
        <v>6.01249999999996</v>
      </c>
      <c r="AA26" s="224">
        <f t="shared" si="4"/>
        <v>216.44999999999857</v>
      </c>
    </row>
    <row r="27" spans="1:27" s="3" customFormat="1" ht="15.75" customHeight="1">
      <c r="A27" s="315">
        <v>19</v>
      </c>
      <c r="B27" s="45" t="s">
        <v>12</v>
      </c>
      <c r="C27" s="46" t="s">
        <v>9</v>
      </c>
      <c r="D27" s="360">
        <v>570.3</v>
      </c>
      <c r="E27" s="361">
        <v>572.2</v>
      </c>
      <c r="F27" s="361">
        <v>571.7</v>
      </c>
      <c r="G27" s="362">
        <v>570.2</v>
      </c>
      <c r="H27" s="115">
        <f>D27</f>
        <v>570.3</v>
      </c>
      <c r="I27" s="78">
        <f>E27</f>
        <v>572.2</v>
      </c>
      <c r="J27" s="78">
        <v>567.5</v>
      </c>
      <c r="K27" s="116">
        <v>567.5</v>
      </c>
      <c r="L27" s="115">
        <f>D27</f>
        <v>570.3</v>
      </c>
      <c r="M27" s="78">
        <f>E27</f>
        <v>572.2</v>
      </c>
      <c r="N27" s="78">
        <v>574</v>
      </c>
      <c r="O27" s="79">
        <f>N20</f>
        <v>573.6</v>
      </c>
      <c r="P27" s="319">
        <f t="shared" si="9"/>
        <v>0</v>
      </c>
      <c r="Q27" s="320">
        <f t="shared" si="10"/>
        <v>0</v>
      </c>
      <c r="R27" s="320">
        <f t="shared" si="11"/>
        <v>4.2000000000000455</v>
      </c>
      <c r="S27" s="320">
        <f t="shared" si="12"/>
        <v>2.7000000000000455</v>
      </c>
      <c r="T27" s="320">
        <f t="shared" si="1"/>
        <v>1.7250000000000227</v>
      </c>
      <c r="U27" s="82">
        <f t="shared" si="2"/>
        <v>62.10000000000082</v>
      </c>
      <c r="V27" s="83">
        <f t="shared" si="21"/>
        <v>0</v>
      </c>
      <c r="W27" s="84">
        <f t="shared" si="22"/>
        <v>0</v>
      </c>
      <c r="X27" s="84">
        <f t="shared" si="23"/>
        <v>6.5</v>
      </c>
      <c r="Y27" s="84">
        <f t="shared" si="24"/>
        <v>6.100000000000023</v>
      </c>
      <c r="Z27" s="19">
        <f t="shared" si="25"/>
        <v>3.1500000000000057</v>
      </c>
      <c r="AA27" s="221">
        <f t="shared" si="4"/>
        <v>113.4000000000002</v>
      </c>
    </row>
    <row r="28" spans="1:27" s="3" customFormat="1" ht="15.75" customHeight="1">
      <c r="A28" s="338">
        <v>20</v>
      </c>
      <c r="B28" s="47" t="s">
        <v>12</v>
      </c>
      <c r="C28" s="48" t="s">
        <v>17</v>
      </c>
      <c r="D28" s="363">
        <v>570.2</v>
      </c>
      <c r="E28" s="364">
        <v>571.7</v>
      </c>
      <c r="F28" s="364">
        <v>573.1</v>
      </c>
      <c r="G28" s="365">
        <v>572.3</v>
      </c>
      <c r="H28" s="120">
        <v>567.5</v>
      </c>
      <c r="I28" s="122">
        <v>571.3</v>
      </c>
      <c r="J28" s="122">
        <v>571.3</v>
      </c>
      <c r="K28" s="121">
        <v>567.5</v>
      </c>
      <c r="L28" s="120">
        <f>O27</f>
        <v>573.6</v>
      </c>
      <c r="M28" s="122">
        <f>N27</f>
        <v>574</v>
      </c>
      <c r="N28" s="122">
        <v>577.9</v>
      </c>
      <c r="O28" s="123">
        <f>N21</f>
        <v>576.4</v>
      </c>
      <c r="P28" s="342">
        <f t="shared" si="9"/>
        <v>2.7000000000000455</v>
      </c>
      <c r="Q28" s="343">
        <f t="shared" si="10"/>
        <v>0.40000000000009095</v>
      </c>
      <c r="R28" s="343">
        <f t="shared" si="11"/>
        <v>1.8000000000000682</v>
      </c>
      <c r="S28" s="343">
        <f t="shared" si="12"/>
        <v>4.7999999999999545</v>
      </c>
      <c r="T28" s="343">
        <f t="shared" si="1"/>
        <v>2.42500000000004</v>
      </c>
      <c r="U28" s="126">
        <f t="shared" si="2"/>
        <v>87.30000000000143</v>
      </c>
      <c r="V28" s="127">
        <f t="shared" si="21"/>
        <v>6.100000000000023</v>
      </c>
      <c r="W28" s="128">
        <f t="shared" si="22"/>
        <v>2.7000000000000455</v>
      </c>
      <c r="X28" s="128">
        <f t="shared" si="23"/>
        <v>6.600000000000023</v>
      </c>
      <c r="Y28" s="128">
        <f t="shared" si="24"/>
        <v>8.899999999999977</v>
      </c>
      <c r="Z28" s="23">
        <f t="shared" si="25"/>
        <v>6.075000000000017</v>
      </c>
      <c r="AA28" s="225">
        <f t="shared" si="4"/>
        <v>218.7000000000006</v>
      </c>
    </row>
    <row r="29" spans="1:27" s="3" customFormat="1" ht="15.75" customHeight="1">
      <c r="A29" s="338">
        <v>21</v>
      </c>
      <c r="B29" s="47" t="s">
        <v>12</v>
      </c>
      <c r="C29" s="48" t="s">
        <v>18</v>
      </c>
      <c r="D29" s="363">
        <v>572.3</v>
      </c>
      <c r="E29" s="364">
        <v>573.1</v>
      </c>
      <c r="F29" s="364">
        <v>573.1</v>
      </c>
      <c r="G29" s="365">
        <v>572.2</v>
      </c>
      <c r="H29" s="120">
        <f>D29</f>
        <v>572.3</v>
      </c>
      <c r="I29" s="122">
        <f>E29</f>
        <v>573.1</v>
      </c>
      <c r="J29" s="122">
        <v>572.7</v>
      </c>
      <c r="K29" s="121">
        <f aca="true" t="shared" si="28" ref="K29:K34">G29</f>
        <v>572.2</v>
      </c>
      <c r="L29" s="120">
        <f>O28</f>
        <v>576.4</v>
      </c>
      <c r="M29" s="122">
        <f>N28</f>
        <v>577.9</v>
      </c>
      <c r="N29" s="122">
        <f>M30</f>
        <v>577.94</v>
      </c>
      <c r="O29" s="123">
        <f>L30</f>
        <v>577.5</v>
      </c>
      <c r="P29" s="342">
        <f t="shared" si="9"/>
        <v>0</v>
      </c>
      <c r="Q29" s="343">
        <f>E29-I29</f>
        <v>0</v>
      </c>
      <c r="R29" s="343">
        <f t="shared" si="11"/>
        <v>0.39999999999997726</v>
      </c>
      <c r="S29" s="343">
        <f t="shared" si="12"/>
        <v>0</v>
      </c>
      <c r="T29" s="343">
        <f t="shared" si="1"/>
        <v>0.09999999999999432</v>
      </c>
      <c r="U29" s="126">
        <f t="shared" si="2"/>
        <v>3.5999999999997954</v>
      </c>
      <c r="V29" s="127">
        <f t="shared" si="21"/>
        <v>4.100000000000023</v>
      </c>
      <c r="W29" s="128">
        <f t="shared" si="22"/>
        <v>4.7999999999999545</v>
      </c>
      <c r="X29" s="128">
        <f t="shared" si="23"/>
        <v>5.240000000000009</v>
      </c>
      <c r="Y29" s="128">
        <f t="shared" si="24"/>
        <v>5.2999999999999545</v>
      </c>
      <c r="Z29" s="23">
        <f t="shared" si="25"/>
        <v>4.859999999999985</v>
      </c>
      <c r="AA29" s="225">
        <f t="shared" si="4"/>
        <v>174.95999999999947</v>
      </c>
    </row>
    <row r="30" spans="1:27" s="3" customFormat="1" ht="15.75" customHeight="1">
      <c r="A30" s="338">
        <v>22</v>
      </c>
      <c r="B30" s="47" t="s">
        <v>12</v>
      </c>
      <c r="C30" s="48" t="s">
        <v>19</v>
      </c>
      <c r="D30" s="363">
        <v>572.2</v>
      </c>
      <c r="E30" s="364">
        <v>573.1</v>
      </c>
      <c r="F30" s="364">
        <v>573.4</v>
      </c>
      <c r="G30" s="365">
        <v>572.5</v>
      </c>
      <c r="H30" s="120">
        <f>D30</f>
        <v>572.2</v>
      </c>
      <c r="I30" s="122">
        <v>572.7</v>
      </c>
      <c r="J30" s="122">
        <v>572.7</v>
      </c>
      <c r="K30" s="121">
        <f t="shared" si="28"/>
        <v>572.5</v>
      </c>
      <c r="L30" s="120">
        <v>577.5</v>
      </c>
      <c r="M30" s="122">
        <v>577.94</v>
      </c>
      <c r="N30" s="122">
        <v>578.05</v>
      </c>
      <c r="O30" s="123">
        <v>577.65</v>
      </c>
      <c r="P30" s="342">
        <f t="shared" si="9"/>
        <v>0</v>
      </c>
      <c r="Q30" s="343">
        <f t="shared" si="10"/>
        <v>0.39999999999997726</v>
      </c>
      <c r="R30" s="343">
        <f t="shared" si="11"/>
        <v>0.6999999999999318</v>
      </c>
      <c r="S30" s="343">
        <f t="shared" si="12"/>
        <v>0</v>
      </c>
      <c r="T30" s="343">
        <f t="shared" si="1"/>
        <v>0.27499999999997726</v>
      </c>
      <c r="U30" s="126">
        <f t="shared" si="2"/>
        <v>9.899999999999181</v>
      </c>
      <c r="V30" s="127">
        <f t="shared" si="21"/>
        <v>5.2999999999999545</v>
      </c>
      <c r="W30" s="128">
        <f t="shared" si="22"/>
        <v>5.240000000000009</v>
      </c>
      <c r="X30" s="128">
        <f t="shared" si="23"/>
        <v>5.349999999999909</v>
      </c>
      <c r="Y30" s="128">
        <f t="shared" si="24"/>
        <v>5.149999999999977</v>
      </c>
      <c r="Z30" s="23">
        <f t="shared" si="25"/>
        <v>5.2599999999999625</v>
      </c>
      <c r="AA30" s="225">
        <f t="shared" si="4"/>
        <v>189.35999999999865</v>
      </c>
    </row>
    <row r="31" spans="1:27" s="3" customFormat="1" ht="15.75" customHeight="1">
      <c r="A31" s="338">
        <v>23</v>
      </c>
      <c r="B31" s="47" t="s">
        <v>12</v>
      </c>
      <c r="C31" s="48" t="s">
        <v>20</v>
      </c>
      <c r="D31" s="363">
        <v>572.5</v>
      </c>
      <c r="E31" s="364">
        <v>573.4</v>
      </c>
      <c r="F31" s="364">
        <v>573.8</v>
      </c>
      <c r="G31" s="365">
        <v>573.2</v>
      </c>
      <c r="H31" s="120">
        <f>D31</f>
        <v>572.5</v>
      </c>
      <c r="I31" s="122">
        <v>572.7</v>
      </c>
      <c r="J31" s="122">
        <v>572.7</v>
      </c>
      <c r="K31" s="121">
        <f t="shared" si="28"/>
        <v>573.2</v>
      </c>
      <c r="L31" s="120">
        <f>O30</f>
        <v>577.65</v>
      </c>
      <c r="M31" s="122">
        <f>N30</f>
        <v>578.05</v>
      </c>
      <c r="N31" s="122">
        <f>M31+0.15</f>
        <v>578.1999999999999</v>
      </c>
      <c r="O31" s="123">
        <f>L31+0.15</f>
        <v>577.8</v>
      </c>
      <c r="P31" s="342">
        <f t="shared" si="9"/>
        <v>0</v>
      </c>
      <c r="Q31" s="343">
        <f t="shared" si="10"/>
        <v>0.6999999999999318</v>
      </c>
      <c r="R31" s="343">
        <f t="shared" si="11"/>
        <v>1.099999999999909</v>
      </c>
      <c r="S31" s="343">
        <f t="shared" si="12"/>
        <v>0</v>
      </c>
      <c r="T31" s="343">
        <f t="shared" si="1"/>
        <v>0.4499999999999602</v>
      </c>
      <c r="U31" s="126">
        <f t="shared" si="2"/>
        <v>16.199999999998568</v>
      </c>
      <c r="V31" s="127">
        <f t="shared" si="21"/>
        <v>5.149999999999977</v>
      </c>
      <c r="W31" s="128">
        <f t="shared" si="22"/>
        <v>5.349999999999909</v>
      </c>
      <c r="X31" s="128">
        <f t="shared" si="23"/>
        <v>5.499999999999886</v>
      </c>
      <c r="Y31" s="128">
        <f t="shared" si="24"/>
        <v>4.599999999999909</v>
      </c>
      <c r="Z31" s="23">
        <f t="shared" si="25"/>
        <v>5.14999999999992</v>
      </c>
      <c r="AA31" s="225">
        <f t="shared" si="4"/>
        <v>185.39999999999714</v>
      </c>
    </row>
    <row r="32" spans="1:27" s="3" customFormat="1" ht="15.75" customHeight="1">
      <c r="A32" s="338">
        <v>24</v>
      </c>
      <c r="B32" s="47" t="s">
        <v>12</v>
      </c>
      <c r="C32" s="48" t="s">
        <v>21</v>
      </c>
      <c r="D32" s="363">
        <v>573.2</v>
      </c>
      <c r="E32" s="364">
        <v>573.8</v>
      </c>
      <c r="F32" s="364">
        <v>574.4</v>
      </c>
      <c r="G32" s="365">
        <v>573.8</v>
      </c>
      <c r="H32" s="120">
        <f>D32</f>
        <v>573.2</v>
      </c>
      <c r="I32" s="122">
        <v>573.6</v>
      </c>
      <c r="J32" s="122">
        <v>573.6</v>
      </c>
      <c r="K32" s="121">
        <f t="shared" si="28"/>
        <v>573.8</v>
      </c>
      <c r="L32" s="120">
        <f>O31</f>
        <v>577.8</v>
      </c>
      <c r="M32" s="122">
        <f>N31</f>
        <v>578.1999999999999</v>
      </c>
      <c r="N32" s="122">
        <f>M32+0.15</f>
        <v>578.3499999999999</v>
      </c>
      <c r="O32" s="123">
        <f>L32+0.15</f>
        <v>577.9499999999999</v>
      </c>
      <c r="P32" s="342">
        <f t="shared" si="9"/>
        <v>0</v>
      </c>
      <c r="Q32" s="343">
        <f t="shared" si="10"/>
        <v>0.1999999999999318</v>
      </c>
      <c r="R32" s="343">
        <f t="shared" si="11"/>
        <v>0.7999999999999545</v>
      </c>
      <c r="S32" s="343">
        <f t="shared" si="12"/>
        <v>0</v>
      </c>
      <c r="T32" s="343">
        <f t="shared" si="1"/>
        <v>0.24999999999997158</v>
      </c>
      <c r="U32" s="126">
        <f t="shared" si="2"/>
        <v>8.999999999998977</v>
      </c>
      <c r="V32" s="127">
        <f t="shared" si="21"/>
        <v>4.599999999999909</v>
      </c>
      <c r="W32" s="128">
        <f t="shared" si="22"/>
        <v>4.599999999999909</v>
      </c>
      <c r="X32" s="128">
        <f t="shared" si="23"/>
        <v>4.749999999999886</v>
      </c>
      <c r="Y32" s="128">
        <f t="shared" si="24"/>
        <v>4.149999999999977</v>
      </c>
      <c r="Z32" s="23">
        <f t="shared" si="25"/>
        <v>4.52499999999992</v>
      </c>
      <c r="AA32" s="225">
        <f t="shared" si="4"/>
        <v>162.89999999999714</v>
      </c>
    </row>
    <row r="33" spans="1:27" s="3" customFormat="1" ht="15.75" customHeight="1" thickBot="1">
      <c r="A33" s="366">
        <v>25</v>
      </c>
      <c r="B33" s="49" t="s">
        <v>12</v>
      </c>
      <c r="C33" s="50" t="s">
        <v>24</v>
      </c>
      <c r="D33" s="367">
        <v>573.8</v>
      </c>
      <c r="E33" s="368">
        <v>574.4</v>
      </c>
      <c r="F33" s="368">
        <v>575.2</v>
      </c>
      <c r="G33" s="369">
        <v>574</v>
      </c>
      <c r="H33" s="148">
        <f>D33</f>
        <v>573.8</v>
      </c>
      <c r="I33" s="90">
        <v>573.6</v>
      </c>
      <c r="J33" s="90">
        <v>573.6</v>
      </c>
      <c r="K33" s="149">
        <f t="shared" si="28"/>
        <v>574</v>
      </c>
      <c r="L33" s="148">
        <f>O32</f>
        <v>577.9499999999999</v>
      </c>
      <c r="M33" s="90">
        <f>N32</f>
        <v>578.3499999999999</v>
      </c>
      <c r="N33" s="90">
        <f>M33+0.15</f>
        <v>578.4999999999999</v>
      </c>
      <c r="O33" s="91">
        <f>L33+0.15</f>
        <v>578.0999999999999</v>
      </c>
      <c r="P33" s="348">
        <f t="shared" si="9"/>
        <v>0</v>
      </c>
      <c r="Q33" s="349">
        <f t="shared" si="10"/>
        <v>0.7999999999999545</v>
      </c>
      <c r="R33" s="349">
        <f t="shared" si="11"/>
        <v>1.6000000000000227</v>
      </c>
      <c r="S33" s="349">
        <f t="shared" si="12"/>
        <v>0</v>
      </c>
      <c r="T33" s="349">
        <f t="shared" si="1"/>
        <v>0.5999999999999943</v>
      </c>
      <c r="U33" s="150">
        <f t="shared" si="2"/>
        <v>21.599999999999795</v>
      </c>
      <c r="V33" s="131">
        <f t="shared" si="21"/>
        <v>4.149999999999977</v>
      </c>
      <c r="W33" s="132">
        <f t="shared" si="22"/>
        <v>4.749999999999886</v>
      </c>
      <c r="X33" s="132">
        <f t="shared" si="23"/>
        <v>4.899999999999864</v>
      </c>
      <c r="Y33" s="132">
        <f t="shared" si="24"/>
        <v>4.099999999999909</v>
      </c>
      <c r="Z33" s="24">
        <f t="shared" si="25"/>
        <v>4.474999999999909</v>
      </c>
      <c r="AA33" s="226">
        <f t="shared" si="4"/>
        <v>161.09999999999673</v>
      </c>
    </row>
    <row r="34" spans="1:27" s="3" customFormat="1" ht="15.75" customHeight="1">
      <c r="A34" s="370">
        <v>26</v>
      </c>
      <c r="B34" s="51" t="s">
        <v>13</v>
      </c>
      <c r="C34" s="52" t="s">
        <v>9</v>
      </c>
      <c r="D34" s="371">
        <v>572.2</v>
      </c>
      <c r="E34" s="372">
        <v>572.9</v>
      </c>
      <c r="F34" s="372">
        <v>571.7</v>
      </c>
      <c r="G34" s="373">
        <v>573.5</v>
      </c>
      <c r="H34" s="152">
        <f>D34</f>
        <v>572.2</v>
      </c>
      <c r="I34" s="100">
        <f>E34</f>
        <v>572.9</v>
      </c>
      <c r="J34" s="100">
        <f>F34</f>
        <v>571.7</v>
      </c>
      <c r="K34" s="153">
        <f t="shared" si="28"/>
        <v>573.5</v>
      </c>
      <c r="L34" s="152">
        <f>D34</f>
        <v>572.2</v>
      </c>
      <c r="M34" s="100">
        <f>E34</f>
        <v>572.9</v>
      </c>
      <c r="N34" s="100">
        <f>F34</f>
        <v>571.7</v>
      </c>
      <c r="O34" s="101">
        <f>N27</f>
        <v>574</v>
      </c>
      <c r="P34" s="328">
        <f t="shared" si="9"/>
        <v>0</v>
      </c>
      <c r="Q34" s="329">
        <f t="shared" si="10"/>
        <v>0</v>
      </c>
      <c r="R34" s="329">
        <f t="shared" si="11"/>
        <v>0</v>
      </c>
      <c r="S34" s="329">
        <f t="shared" si="12"/>
        <v>0</v>
      </c>
      <c r="T34" s="374">
        <f t="shared" si="1"/>
        <v>0</v>
      </c>
      <c r="U34" s="155">
        <f t="shared" si="2"/>
        <v>0</v>
      </c>
      <c r="V34" s="103">
        <f t="shared" si="21"/>
        <v>0</v>
      </c>
      <c r="W34" s="104">
        <f t="shared" si="22"/>
        <v>0</v>
      </c>
      <c r="X34" s="104">
        <f t="shared" si="23"/>
        <v>0</v>
      </c>
      <c r="Y34" s="104">
        <f t="shared" si="24"/>
        <v>0.5</v>
      </c>
      <c r="Z34" s="21">
        <f t="shared" si="25"/>
        <v>0.125</v>
      </c>
      <c r="AA34" s="223">
        <f t="shared" si="4"/>
        <v>4.5</v>
      </c>
    </row>
    <row r="35" spans="1:27" s="3" customFormat="1" ht="15.75" customHeight="1">
      <c r="A35" s="352">
        <v>27</v>
      </c>
      <c r="B35" s="53" t="s">
        <v>13</v>
      </c>
      <c r="C35" s="54" t="s">
        <v>17</v>
      </c>
      <c r="D35" s="375">
        <v>571.7</v>
      </c>
      <c r="E35" s="376">
        <v>573.5</v>
      </c>
      <c r="F35" s="376">
        <v>574</v>
      </c>
      <c r="G35" s="377">
        <v>573.1</v>
      </c>
      <c r="H35" s="156">
        <v>571.3</v>
      </c>
      <c r="I35" s="157">
        <v>572.3</v>
      </c>
      <c r="J35" s="157">
        <v>572.3</v>
      </c>
      <c r="K35" s="158">
        <v>571.3</v>
      </c>
      <c r="L35" s="156">
        <f>O34</f>
        <v>574</v>
      </c>
      <c r="M35" s="157">
        <f>N34</f>
        <v>571.7</v>
      </c>
      <c r="N35" s="157">
        <v>578</v>
      </c>
      <c r="O35" s="164">
        <f>N28</f>
        <v>577.9</v>
      </c>
      <c r="P35" s="353">
        <f t="shared" si="9"/>
        <v>0.40000000000009095</v>
      </c>
      <c r="Q35" s="354">
        <f t="shared" si="10"/>
        <v>1.2000000000000455</v>
      </c>
      <c r="R35" s="354">
        <f t="shared" si="11"/>
        <v>1.7000000000000455</v>
      </c>
      <c r="S35" s="354">
        <f t="shared" si="12"/>
        <v>1.8000000000000682</v>
      </c>
      <c r="T35" s="354">
        <f t="shared" si="1"/>
        <v>1.2750000000000625</v>
      </c>
      <c r="U35" s="140">
        <f t="shared" si="2"/>
        <v>45.90000000000225</v>
      </c>
      <c r="V35" s="141">
        <f t="shared" si="21"/>
        <v>2.7000000000000455</v>
      </c>
      <c r="W35" s="142">
        <f t="shared" si="22"/>
        <v>-0.599999999999909</v>
      </c>
      <c r="X35" s="142">
        <f t="shared" si="23"/>
        <v>5.7000000000000455</v>
      </c>
      <c r="Y35" s="142">
        <f t="shared" si="24"/>
        <v>6.600000000000023</v>
      </c>
      <c r="Z35" s="25">
        <f t="shared" si="25"/>
        <v>3.600000000000051</v>
      </c>
      <c r="AA35" s="227">
        <f t="shared" si="4"/>
        <v>129.60000000000184</v>
      </c>
    </row>
    <row r="36" spans="1:27" s="3" customFormat="1" ht="15.75" customHeight="1">
      <c r="A36" s="352">
        <v>28</v>
      </c>
      <c r="B36" s="53" t="s">
        <v>13</v>
      </c>
      <c r="C36" s="54" t="s">
        <v>18</v>
      </c>
      <c r="D36" s="375">
        <v>573.1</v>
      </c>
      <c r="E36" s="376">
        <v>574</v>
      </c>
      <c r="F36" s="376">
        <v>574.3</v>
      </c>
      <c r="G36" s="377">
        <v>573.1</v>
      </c>
      <c r="H36" s="156">
        <f>D36</f>
        <v>573.1</v>
      </c>
      <c r="I36" s="157">
        <f>E36</f>
        <v>574</v>
      </c>
      <c r="J36" s="157">
        <f>F36</f>
        <v>574.3</v>
      </c>
      <c r="K36" s="158">
        <f>G36</f>
        <v>573.1</v>
      </c>
      <c r="L36" s="156">
        <f>O35</f>
        <v>577.9</v>
      </c>
      <c r="M36" s="157">
        <f>N35</f>
        <v>578</v>
      </c>
      <c r="N36" s="157">
        <f>M37</f>
        <v>578.09</v>
      </c>
      <c r="O36" s="164">
        <f>L37</f>
        <v>577.94</v>
      </c>
      <c r="P36" s="353">
        <f t="shared" si="9"/>
        <v>0</v>
      </c>
      <c r="Q36" s="354">
        <f t="shared" si="10"/>
        <v>0</v>
      </c>
      <c r="R36" s="354">
        <f t="shared" si="11"/>
        <v>0</v>
      </c>
      <c r="S36" s="354">
        <f t="shared" si="12"/>
        <v>0</v>
      </c>
      <c r="T36" s="354">
        <f t="shared" si="1"/>
        <v>0</v>
      </c>
      <c r="U36" s="140">
        <f t="shared" si="2"/>
        <v>0</v>
      </c>
      <c r="V36" s="141">
        <f t="shared" si="21"/>
        <v>4.7999999999999545</v>
      </c>
      <c r="W36" s="142">
        <f t="shared" si="22"/>
        <v>4</v>
      </c>
      <c r="X36" s="142">
        <f t="shared" si="23"/>
        <v>3.7900000000000773</v>
      </c>
      <c r="Y36" s="142">
        <f t="shared" si="24"/>
        <v>4.840000000000032</v>
      </c>
      <c r="Z36" s="25">
        <f t="shared" si="25"/>
        <v>4.357500000000016</v>
      </c>
      <c r="AA36" s="227">
        <f t="shared" si="4"/>
        <v>156.87000000000057</v>
      </c>
    </row>
    <row r="37" spans="1:27" s="3" customFormat="1" ht="15.75" customHeight="1">
      <c r="A37" s="352">
        <v>29</v>
      </c>
      <c r="B37" s="53" t="s">
        <v>13</v>
      </c>
      <c r="C37" s="54" t="s">
        <v>19</v>
      </c>
      <c r="D37" s="375">
        <v>573.1</v>
      </c>
      <c r="E37" s="376">
        <v>574.3</v>
      </c>
      <c r="F37" s="376">
        <v>574.5</v>
      </c>
      <c r="G37" s="377">
        <v>573.4</v>
      </c>
      <c r="H37" s="156">
        <f aca="true" t="shared" si="29" ref="H37:I40">D37</f>
        <v>573.1</v>
      </c>
      <c r="I37" s="157">
        <v>574</v>
      </c>
      <c r="J37" s="157">
        <v>574</v>
      </c>
      <c r="K37" s="158">
        <f>G37</f>
        <v>573.4</v>
      </c>
      <c r="L37" s="156">
        <f>M30</f>
        <v>577.94</v>
      </c>
      <c r="M37" s="157">
        <f>L37+0.15</f>
        <v>578.09</v>
      </c>
      <c r="N37" s="157">
        <f>O37+0.15</f>
        <v>578.1999999999999</v>
      </c>
      <c r="O37" s="164">
        <f>N30</f>
        <v>578.05</v>
      </c>
      <c r="P37" s="353">
        <f t="shared" si="9"/>
        <v>0</v>
      </c>
      <c r="Q37" s="354">
        <f t="shared" si="10"/>
        <v>0.2999999999999545</v>
      </c>
      <c r="R37" s="354">
        <f t="shared" si="11"/>
        <v>0.5</v>
      </c>
      <c r="S37" s="354">
        <f t="shared" si="12"/>
        <v>0</v>
      </c>
      <c r="T37" s="354">
        <f t="shared" si="1"/>
        <v>0.19999999999998863</v>
      </c>
      <c r="U37" s="140">
        <f t="shared" si="2"/>
        <v>7.199999999999591</v>
      </c>
      <c r="V37" s="141">
        <f t="shared" si="21"/>
        <v>4.840000000000032</v>
      </c>
      <c r="W37" s="142">
        <f t="shared" si="22"/>
        <v>4.090000000000032</v>
      </c>
      <c r="X37" s="142">
        <f t="shared" si="23"/>
        <v>4.199999999999932</v>
      </c>
      <c r="Y37" s="142">
        <f t="shared" si="24"/>
        <v>4.649999999999977</v>
      </c>
      <c r="Z37" s="25">
        <f t="shared" si="25"/>
        <v>4.444999999999993</v>
      </c>
      <c r="AA37" s="227">
        <f t="shared" si="4"/>
        <v>160.01999999999975</v>
      </c>
    </row>
    <row r="38" spans="1:27" s="3" customFormat="1" ht="15.75" customHeight="1">
      <c r="A38" s="352">
        <v>30</v>
      </c>
      <c r="B38" s="53" t="s">
        <v>13</v>
      </c>
      <c r="C38" s="54" t="s">
        <v>20</v>
      </c>
      <c r="D38" s="375">
        <v>573.4</v>
      </c>
      <c r="E38" s="376">
        <v>574.5</v>
      </c>
      <c r="F38" s="376">
        <v>574.8</v>
      </c>
      <c r="G38" s="377">
        <v>573.8</v>
      </c>
      <c r="H38" s="156">
        <f t="shared" si="29"/>
        <v>573.4</v>
      </c>
      <c r="I38" s="157">
        <v>574</v>
      </c>
      <c r="J38" s="157">
        <v>574</v>
      </c>
      <c r="K38" s="158">
        <f>G38</f>
        <v>573.8</v>
      </c>
      <c r="L38" s="156">
        <f>O37</f>
        <v>578.05</v>
      </c>
      <c r="M38" s="157">
        <f>N37</f>
        <v>578.1999999999999</v>
      </c>
      <c r="N38" s="157">
        <f>M38+0.15</f>
        <v>578.3499999999999</v>
      </c>
      <c r="O38" s="164">
        <f>L38+0.15</f>
        <v>578.1999999999999</v>
      </c>
      <c r="P38" s="353">
        <f t="shared" si="9"/>
        <v>0</v>
      </c>
      <c r="Q38" s="354">
        <f t="shared" si="10"/>
        <v>0.5</v>
      </c>
      <c r="R38" s="354">
        <f t="shared" si="11"/>
        <v>0.7999999999999545</v>
      </c>
      <c r="S38" s="354">
        <f t="shared" si="12"/>
        <v>0</v>
      </c>
      <c r="T38" s="354">
        <f t="shared" si="1"/>
        <v>0.32499999999998863</v>
      </c>
      <c r="U38" s="140">
        <f t="shared" si="2"/>
        <v>11.69999999999959</v>
      </c>
      <c r="V38" s="141">
        <f t="shared" si="21"/>
        <v>4.649999999999977</v>
      </c>
      <c r="W38" s="142">
        <f t="shared" si="22"/>
        <v>4.199999999999932</v>
      </c>
      <c r="X38" s="142">
        <f t="shared" si="23"/>
        <v>4.349999999999909</v>
      </c>
      <c r="Y38" s="142">
        <f t="shared" si="24"/>
        <v>4.399999999999977</v>
      </c>
      <c r="Z38" s="25">
        <f t="shared" si="25"/>
        <v>4.399999999999949</v>
      </c>
      <c r="AA38" s="227">
        <f t="shared" si="4"/>
        <v>158.39999999999816</v>
      </c>
    </row>
    <row r="39" spans="1:27" s="3" customFormat="1" ht="15.75" customHeight="1">
      <c r="A39" s="352">
        <v>31</v>
      </c>
      <c r="B39" s="53" t="s">
        <v>13</v>
      </c>
      <c r="C39" s="54" t="s">
        <v>21</v>
      </c>
      <c r="D39" s="375">
        <v>573.8</v>
      </c>
      <c r="E39" s="376">
        <v>574.8</v>
      </c>
      <c r="F39" s="376">
        <v>575.4</v>
      </c>
      <c r="G39" s="377">
        <v>574.4</v>
      </c>
      <c r="H39" s="156">
        <f t="shared" si="29"/>
        <v>573.8</v>
      </c>
      <c r="I39" s="157">
        <v>574.5</v>
      </c>
      <c r="J39" s="157">
        <v>574.5</v>
      </c>
      <c r="K39" s="158">
        <f>G39</f>
        <v>574.4</v>
      </c>
      <c r="L39" s="156">
        <f>O38</f>
        <v>578.1999999999999</v>
      </c>
      <c r="M39" s="157">
        <f>N38</f>
        <v>578.3499999999999</v>
      </c>
      <c r="N39" s="157">
        <f>M39+0.15</f>
        <v>578.4999999999999</v>
      </c>
      <c r="O39" s="164">
        <f>L39+0.15</f>
        <v>578.3499999999999</v>
      </c>
      <c r="P39" s="353">
        <f t="shared" si="9"/>
        <v>0</v>
      </c>
      <c r="Q39" s="354">
        <f t="shared" si="10"/>
        <v>0.2999999999999545</v>
      </c>
      <c r="R39" s="354">
        <f t="shared" si="11"/>
        <v>0.8999999999999773</v>
      </c>
      <c r="S39" s="354">
        <f t="shared" si="12"/>
        <v>0</v>
      </c>
      <c r="T39" s="354">
        <f t="shared" si="1"/>
        <v>0.29999999999998295</v>
      </c>
      <c r="U39" s="140">
        <f t="shared" si="2"/>
        <v>10.799999999999386</v>
      </c>
      <c r="V39" s="141">
        <f t="shared" si="21"/>
        <v>4.399999999999977</v>
      </c>
      <c r="W39" s="142">
        <f t="shared" si="22"/>
        <v>3.849999999999909</v>
      </c>
      <c r="X39" s="142">
        <f t="shared" si="23"/>
        <v>3.9999999999998863</v>
      </c>
      <c r="Y39" s="142">
        <f t="shared" si="24"/>
        <v>3.949999999999932</v>
      </c>
      <c r="Z39" s="25">
        <f t="shared" si="25"/>
        <v>4.049999999999926</v>
      </c>
      <c r="AA39" s="227">
        <f t="shared" si="4"/>
        <v>145.79999999999734</v>
      </c>
    </row>
    <row r="40" spans="1:27" s="3" customFormat="1" ht="15.75" customHeight="1" thickBot="1">
      <c r="A40" s="378">
        <v>32</v>
      </c>
      <c r="B40" s="55" t="s">
        <v>13</v>
      </c>
      <c r="C40" s="56" t="s">
        <v>24</v>
      </c>
      <c r="D40" s="379">
        <v>574.4</v>
      </c>
      <c r="E40" s="380">
        <v>575.4</v>
      </c>
      <c r="F40" s="380">
        <v>576.3</v>
      </c>
      <c r="G40" s="381">
        <v>575.2</v>
      </c>
      <c r="H40" s="162">
        <f t="shared" si="29"/>
        <v>574.4</v>
      </c>
      <c r="I40" s="109">
        <f t="shared" si="29"/>
        <v>575.4</v>
      </c>
      <c r="J40" s="109">
        <v>573.6</v>
      </c>
      <c r="K40" s="176">
        <v>573.6</v>
      </c>
      <c r="L40" s="165">
        <f>O39</f>
        <v>578.3499999999999</v>
      </c>
      <c r="M40" s="166">
        <f>N39</f>
        <v>578.4999999999999</v>
      </c>
      <c r="N40" s="166">
        <f>M40+0.15</f>
        <v>578.6499999999999</v>
      </c>
      <c r="O40" s="359">
        <f>L40+0.15</f>
        <v>578.4999999999999</v>
      </c>
      <c r="P40" s="332">
        <f t="shared" si="9"/>
        <v>0</v>
      </c>
      <c r="Q40" s="333">
        <f t="shared" si="10"/>
        <v>0</v>
      </c>
      <c r="R40" s="333">
        <f t="shared" si="11"/>
        <v>2.699999999999932</v>
      </c>
      <c r="S40" s="333">
        <f t="shared" si="12"/>
        <v>1.6000000000000227</v>
      </c>
      <c r="T40" s="357">
        <f t="shared" si="1"/>
        <v>1.0749999999999886</v>
      </c>
      <c r="U40" s="163">
        <f t="shared" si="2"/>
        <v>38.69999999999959</v>
      </c>
      <c r="V40" s="112">
        <f t="shared" si="21"/>
        <v>3.949999999999932</v>
      </c>
      <c r="W40" s="113">
        <f t="shared" si="22"/>
        <v>3.099999999999909</v>
      </c>
      <c r="X40" s="113">
        <f t="shared" si="23"/>
        <v>5.049999999999841</v>
      </c>
      <c r="Y40" s="113">
        <f t="shared" si="24"/>
        <v>4.899999999999864</v>
      </c>
      <c r="Z40" s="22">
        <f t="shared" si="25"/>
        <v>4.249999999999886</v>
      </c>
      <c r="AA40" s="224">
        <f t="shared" si="4"/>
        <v>152.9999999999959</v>
      </c>
    </row>
    <row r="41" spans="1:27" s="3" customFormat="1" ht="15.75" customHeight="1">
      <c r="A41" s="315">
        <v>33</v>
      </c>
      <c r="B41" s="45" t="s">
        <v>14</v>
      </c>
      <c r="C41" s="46" t="s">
        <v>9</v>
      </c>
      <c r="D41" s="360">
        <v>572.9</v>
      </c>
      <c r="E41" s="361">
        <v>574.1</v>
      </c>
      <c r="F41" s="361">
        <v>575</v>
      </c>
      <c r="G41" s="362">
        <v>573.5</v>
      </c>
      <c r="H41" s="115">
        <f>D41</f>
        <v>572.9</v>
      </c>
      <c r="I41" s="78">
        <f>E41</f>
        <v>574.1</v>
      </c>
      <c r="J41" s="78">
        <f>F41</f>
        <v>575</v>
      </c>
      <c r="K41" s="116">
        <f>G41</f>
        <v>573.5</v>
      </c>
      <c r="L41" s="115">
        <f>D41</f>
        <v>572.9</v>
      </c>
      <c r="M41" s="78">
        <f>E41</f>
        <v>574.1</v>
      </c>
      <c r="N41" s="78">
        <f>F41</f>
        <v>575</v>
      </c>
      <c r="O41" s="79">
        <f>G41</f>
        <v>573.5</v>
      </c>
      <c r="P41" s="319">
        <f aca="true" t="shared" si="30" ref="P41:P61">D41-H41</f>
        <v>0</v>
      </c>
      <c r="Q41" s="320">
        <f aca="true" t="shared" si="31" ref="Q41:Q61">E41-I41</f>
        <v>0</v>
      </c>
      <c r="R41" s="320">
        <f aca="true" t="shared" si="32" ref="R41:R61">F41-J41</f>
        <v>0</v>
      </c>
      <c r="S41" s="320">
        <f aca="true" t="shared" si="33" ref="S41:S61">G41-K41</f>
        <v>0</v>
      </c>
      <c r="T41" s="320">
        <f aca="true" t="shared" si="34" ref="T41:T61">(P41+Q41+R41+S41)/4</f>
        <v>0</v>
      </c>
      <c r="U41" s="82">
        <f aca="true" t="shared" si="35" ref="U41:U61">T41*6*6</f>
        <v>0</v>
      </c>
      <c r="V41" s="83">
        <f t="shared" si="21"/>
        <v>0</v>
      </c>
      <c r="W41" s="84">
        <f t="shared" si="22"/>
        <v>0</v>
      </c>
      <c r="X41" s="84">
        <f t="shared" si="23"/>
        <v>0</v>
      </c>
      <c r="Y41" s="84">
        <f t="shared" si="24"/>
        <v>0</v>
      </c>
      <c r="Z41" s="19">
        <f t="shared" si="25"/>
        <v>0</v>
      </c>
      <c r="AA41" s="221">
        <f t="shared" si="4"/>
        <v>0</v>
      </c>
    </row>
    <row r="42" spans="1:27" s="3" customFormat="1" ht="15.75" customHeight="1">
      <c r="A42" s="338">
        <v>34</v>
      </c>
      <c r="B42" s="47" t="s">
        <v>14</v>
      </c>
      <c r="C42" s="48" t="s">
        <v>17</v>
      </c>
      <c r="D42" s="363">
        <v>573.5</v>
      </c>
      <c r="E42" s="364">
        <v>575</v>
      </c>
      <c r="F42" s="364">
        <v>575.2</v>
      </c>
      <c r="G42" s="365">
        <v>574</v>
      </c>
      <c r="H42" s="120">
        <v>572.3</v>
      </c>
      <c r="I42" s="122">
        <v>573.2</v>
      </c>
      <c r="J42" s="122">
        <v>573.2</v>
      </c>
      <c r="K42" s="121">
        <v>572.3</v>
      </c>
      <c r="L42" s="120">
        <f>O41</f>
        <v>573.5</v>
      </c>
      <c r="M42" s="122">
        <f>N41</f>
        <v>575</v>
      </c>
      <c r="N42" s="122">
        <f>O42+0.15</f>
        <v>578.15</v>
      </c>
      <c r="O42" s="123">
        <f>N35</f>
        <v>578</v>
      </c>
      <c r="P42" s="342">
        <f t="shared" si="30"/>
        <v>1.2000000000000455</v>
      </c>
      <c r="Q42" s="343">
        <f t="shared" si="31"/>
        <v>1.7999999999999545</v>
      </c>
      <c r="R42" s="343">
        <f t="shared" si="32"/>
        <v>2</v>
      </c>
      <c r="S42" s="343">
        <f t="shared" si="33"/>
        <v>1.7000000000000455</v>
      </c>
      <c r="T42" s="343">
        <f t="shared" si="34"/>
        <v>1.6750000000000114</v>
      </c>
      <c r="U42" s="126">
        <f t="shared" si="35"/>
        <v>60.30000000000041</v>
      </c>
      <c r="V42" s="127">
        <f t="shared" si="21"/>
        <v>1.2000000000000455</v>
      </c>
      <c r="W42" s="128">
        <f t="shared" si="22"/>
        <v>1.7999999999999545</v>
      </c>
      <c r="X42" s="128">
        <f t="shared" si="23"/>
        <v>4.949999999999932</v>
      </c>
      <c r="Y42" s="128">
        <f t="shared" si="24"/>
        <v>5.7000000000000455</v>
      </c>
      <c r="Z42" s="23">
        <f t="shared" si="25"/>
        <v>3.4124999999999943</v>
      </c>
      <c r="AA42" s="225">
        <f t="shared" si="4"/>
        <v>122.8499999999998</v>
      </c>
    </row>
    <row r="43" spans="1:27" s="3" customFormat="1" ht="15.75" customHeight="1">
      <c r="A43" s="338">
        <v>35</v>
      </c>
      <c r="B43" s="47" t="s">
        <v>14</v>
      </c>
      <c r="C43" s="48" t="s">
        <v>18</v>
      </c>
      <c r="D43" s="363">
        <v>574</v>
      </c>
      <c r="E43" s="364">
        <v>575.2</v>
      </c>
      <c r="F43" s="364">
        <v>575.5</v>
      </c>
      <c r="G43" s="365">
        <v>574.3</v>
      </c>
      <c r="H43" s="120">
        <f>D43</f>
        <v>574</v>
      </c>
      <c r="I43" s="122">
        <f>E43</f>
        <v>575.2</v>
      </c>
      <c r="J43" s="122">
        <f>F43</f>
        <v>575.5</v>
      </c>
      <c r="K43" s="121">
        <f>G43</f>
        <v>574.3</v>
      </c>
      <c r="L43" s="120">
        <f>O42</f>
        <v>578</v>
      </c>
      <c r="M43" s="122">
        <f>N42</f>
        <v>578.15</v>
      </c>
      <c r="N43" s="122">
        <f>O43+0.15</f>
        <v>578.3499999999999</v>
      </c>
      <c r="O43" s="123">
        <f>N37</f>
        <v>578.1999999999999</v>
      </c>
      <c r="P43" s="342">
        <f t="shared" si="30"/>
        <v>0</v>
      </c>
      <c r="Q43" s="343">
        <f t="shared" si="31"/>
        <v>0</v>
      </c>
      <c r="R43" s="343">
        <f t="shared" si="32"/>
        <v>0</v>
      </c>
      <c r="S43" s="343">
        <f t="shared" si="33"/>
        <v>0</v>
      </c>
      <c r="T43" s="343">
        <f t="shared" si="34"/>
        <v>0</v>
      </c>
      <c r="U43" s="126">
        <f t="shared" si="35"/>
        <v>0</v>
      </c>
      <c r="V43" s="127">
        <f t="shared" si="21"/>
        <v>4</v>
      </c>
      <c r="W43" s="128">
        <f t="shared" si="22"/>
        <v>2.949999999999932</v>
      </c>
      <c r="X43" s="128">
        <f t="shared" si="23"/>
        <v>2.849999999999909</v>
      </c>
      <c r="Y43" s="128">
        <f t="shared" si="24"/>
        <v>3.8999999999999773</v>
      </c>
      <c r="Z43" s="23">
        <f t="shared" si="25"/>
        <v>3.4249999999999545</v>
      </c>
      <c r="AA43" s="225">
        <f t="shared" si="4"/>
        <v>123.29999999999836</v>
      </c>
    </row>
    <row r="44" spans="1:27" s="3" customFormat="1" ht="15.75" customHeight="1">
      <c r="A44" s="338">
        <v>36</v>
      </c>
      <c r="B44" s="47" t="s">
        <v>14</v>
      </c>
      <c r="C44" s="48" t="s">
        <v>19</v>
      </c>
      <c r="D44" s="363">
        <v>574.3</v>
      </c>
      <c r="E44" s="364">
        <v>575.5</v>
      </c>
      <c r="F44" s="364">
        <v>575.7</v>
      </c>
      <c r="G44" s="365">
        <v>574.5</v>
      </c>
      <c r="H44" s="120">
        <f aca="true" t="shared" si="36" ref="H44:I54">D44</f>
        <v>574.3</v>
      </c>
      <c r="I44" s="122">
        <v>575</v>
      </c>
      <c r="J44" s="122">
        <v>575</v>
      </c>
      <c r="K44" s="121">
        <f>G44</f>
        <v>574.5</v>
      </c>
      <c r="L44" s="120">
        <f>M37</f>
        <v>578.09</v>
      </c>
      <c r="M44" s="122">
        <f>L44+0.15</f>
        <v>578.24</v>
      </c>
      <c r="N44" s="122">
        <f>M44+0.15</f>
        <v>578.39</v>
      </c>
      <c r="O44" s="123">
        <f>L44+0.15</f>
        <v>578.24</v>
      </c>
      <c r="P44" s="342">
        <f t="shared" si="30"/>
        <v>0</v>
      </c>
      <c r="Q44" s="343">
        <f t="shared" si="31"/>
        <v>0.5</v>
      </c>
      <c r="R44" s="343">
        <f t="shared" si="32"/>
        <v>0.7000000000000455</v>
      </c>
      <c r="S44" s="343">
        <f t="shared" si="33"/>
        <v>0</v>
      </c>
      <c r="T44" s="343">
        <f t="shared" si="34"/>
        <v>0.30000000000001137</v>
      </c>
      <c r="U44" s="126">
        <f t="shared" si="35"/>
        <v>10.80000000000041</v>
      </c>
      <c r="V44" s="127">
        <f t="shared" si="21"/>
        <v>3.7900000000000773</v>
      </c>
      <c r="W44" s="128">
        <f t="shared" si="22"/>
        <v>3.240000000000009</v>
      </c>
      <c r="X44" s="128">
        <f t="shared" si="23"/>
        <v>3.3899999999999864</v>
      </c>
      <c r="Y44" s="128">
        <f t="shared" si="24"/>
        <v>3.740000000000009</v>
      </c>
      <c r="Z44" s="23">
        <f t="shared" si="25"/>
        <v>3.5400000000000205</v>
      </c>
      <c r="AA44" s="225">
        <f t="shared" si="4"/>
        <v>127.44000000000074</v>
      </c>
    </row>
    <row r="45" spans="1:27" s="3" customFormat="1" ht="15.75" customHeight="1">
      <c r="A45" s="338">
        <v>37</v>
      </c>
      <c r="B45" s="47" t="s">
        <v>14</v>
      </c>
      <c r="C45" s="48" t="s">
        <v>20</v>
      </c>
      <c r="D45" s="363">
        <v>574.5</v>
      </c>
      <c r="E45" s="364">
        <v>575.7</v>
      </c>
      <c r="F45" s="364">
        <v>575.8</v>
      </c>
      <c r="G45" s="365">
        <v>574.8</v>
      </c>
      <c r="H45" s="120">
        <f t="shared" si="36"/>
        <v>574.5</v>
      </c>
      <c r="I45" s="122">
        <v>575</v>
      </c>
      <c r="J45" s="122">
        <v>575</v>
      </c>
      <c r="K45" s="121">
        <f>G45</f>
        <v>574.8</v>
      </c>
      <c r="L45" s="120">
        <f>O44</f>
        <v>578.24</v>
      </c>
      <c r="M45" s="122">
        <f>N44</f>
        <v>578.39</v>
      </c>
      <c r="N45" s="122">
        <f>M45+0.15</f>
        <v>578.54</v>
      </c>
      <c r="O45" s="123">
        <f>L45+0.15</f>
        <v>578.39</v>
      </c>
      <c r="P45" s="342">
        <f t="shared" si="30"/>
        <v>0</v>
      </c>
      <c r="Q45" s="343">
        <f t="shared" si="31"/>
        <v>0.7000000000000455</v>
      </c>
      <c r="R45" s="343">
        <f t="shared" si="32"/>
        <v>0.7999999999999545</v>
      </c>
      <c r="S45" s="343">
        <f t="shared" si="33"/>
        <v>0</v>
      </c>
      <c r="T45" s="343">
        <f t="shared" si="34"/>
        <v>0.375</v>
      </c>
      <c r="U45" s="126">
        <f t="shared" si="35"/>
        <v>13.5</v>
      </c>
      <c r="V45" s="127">
        <f t="shared" si="21"/>
        <v>3.740000000000009</v>
      </c>
      <c r="W45" s="128">
        <f t="shared" si="22"/>
        <v>3.3899999999999864</v>
      </c>
      <c r="X45" s="128">
        <f t="shared" si="23"/>
        <v>3.5399999999999636</v>
      </c>
      <c r="Y45" s="128">
        <f t="shared" si="24"/>
        <v>3.590000000000032</v>
      </c>
      <c r="Z45" s="23">
        <f t="shared" si="25"/>
        <v>3.5649999999999977</v>
      </c>
      <c r="AA45" s="225">
        <f t="shared" si="4"/>
        <v>128.33999999999992</v>
      </c>
    </row>
    <row r="46" spans="1:27" s="3" customFormat="1" ht="15.75" customHeight="1">
      <c r="A46" s="338">
        <v>38</v>
      </c>
      <c r="B46" s="47" t="s">
        <v>14</v>
      </c>
      <c r="C46" s="48" t="s">
        <v>21</v>
      </c>
      <c r="D46" s="363">
        <v>574.8</v>
      </c>
      <c r="E46" s="364">
        <v>575.8</v>
      </c>
      <c r="F46" s="364">
        <v>576.3</v>
      </c>
      <c r="G46" s="365">
        <v>575.4</v>
      </c>
      <c r="H46" s="120">
        <f t="shared" si="36"/>
        <v>574.8</v>
      </c>
      <c r="I46" s="122">
        <v>575.5</v>
      </c>
      <c r="J46" s="122">
        <v>575.5</v>
      </c>
      <c r="K46" s="121">
        <f>G46</f>
        <v>575.4</v>
      </c>
      <c r="L46" s="120">
        <f>O45</f>
        <v>578.39</v>
      </c>
      <c r="M46" s="122">
        <f>N45</f>
        <v>578.54</v>
      </c>
      <c r="N46" s="122">
        <f>M46+0.15</f>
        <v>578.6899999999999</v>
      </c>
      <c r="O46" s="123">
        <f>L46+0.15</f>
        <v>578.54</v>
      </c>
      <c r="P46" s="342">
        <f t="shared" si="30"/>
        <v>0</v>
      </c>
      <c r="Q46" s="343">
        <f t="shared" si="31"/>
        <v>0.2999999999999545</v>
      </c>
      <c r="R46" s="343">
        <f t="shared" si="32"/>
        <v>0.7999999999999545</v>
      </c>
      <c r="S46" s="343">
        <f t="shared" si="33"/>
        <v>0</v>
      </c>
      <c r="T46" s="343">
        <f t="shared" si="34"/>
        <v>0.27499999999997726</v>
      </c>
      <c r="U46" s="126">
        <f t="shared" si="35"/>
        <v>9.899999999999181</v>
      </c>
      <c r="V46" s="127">
        <f t="shared" si="21"/>
        <v>3.590000000000032</v>
      </c>
      <c r="W46" s="128">
        <f t="shared" si="22"/>
        <v>3.0399999999999636</v>
      </c>
      <c r="X46" s="128">
        <f t="shared" si="23"/>
        <v>3.189999999999941</v>
      </c>
      <c r="Y46" s="128">
        <f t="shared" si="24"/>
        <v>3.1399999999999864</v>
      </c>
      <c r="Z46" s="23">
        <f t="shared" si="25"/>
        <v>3.2399999999999807</v>
      </c>
      <c r="AA46" s="225">
        <f t="shared" si="4"/>
        <v>116.6399999999993</v>
      </c>
    </row>
    <row r="47" spans="1:27" s="3" customFormat="1" ht="15.75" customHeight="1" thickBot="1">
      <c r="A47" s="366">
        <v>39</v>
      </c>
      <c r="B47" s="49" t="s">
        <v>14</v>
      </c>
      <c r="C47" s="50" t="s">
        <v>24</v>
      </c>
      <c r="D47" s="367">
        <v>575.4</v>
      </c>
      <c r="E47" s="368">
        <v>576.3</v>
      </c>
      <c r="F47" s="368">
        <v>576.9</v>
      </c>
      <c r="G47" s="369">
        <v>576.3</v>
      </c>
      <c r="H47" s="148">
        <f t="shared" si="36"/>
        <v>575.4</v>
      </c>
      <c r="I47" s="90">
        <f t="shared" si="36"/>
        <v>576.3</v>
      </c>
      <c r="J47" s="90">
        <v>573.6</v>
      </c>
      <c r="K47" s="149">
        <v>573.6</v>
      </c>
      <c r="L47" s="148">
        <f>O46</f>
        <v>578.54</v>
      </c>
      <c r="M47" s="90">
        <f>N46</f>
        <v>578.6899999999999</v>
      </c>
      <c r="N47" s="90">
        <f>M47+0.15</f>
        <v>578.8399999999999</v>
      </c>
      <c r="O47" s="91">
        <f>L47+0.15</f>
        <v>578.6899999999999</v>
      </c>
      <c r="P47" s="348">
        <f t="shared" si="30"/>
        <v>0</v>
      </c>
      <c r="Q47" s="349">
        <f t="shared" si="31"/>
        <v>0</v>
      </c>
      <c r="R47" s="349">
        <f t="shared" si="32"/>
        <v>3.2999999999999545</v>
      </c>
      <c r="S47" s="349">
        <f t="shared" si="33"/>
        <v>2.699999999999932</v>
      </c>
      <c r="T47" s="349">
        <f t="shared" si="34"/>
        <v>1.4999999999999716</v>
      </c>
      <c r="U47" s="150">
        <f t="shared" si="35"/>
        <v>53.99999999999898</v>
      </c>
      <c r="V47" s="131">
        <f t="shared" si="21"/>
        <v>3.1399999999999864</v>
      </c>
      <c r="W47" s="132">
        <f t="shared" si="22"/>
        <v>2.3899999999999864</v>
      </c>
      <c r="X47" s="132">
        <f t="shared" si="23"/>
        <v>5.239999999999895</v>
      </c>
      <c r="Y47" s="132">
        <f t="shared" si="24"/>
        <v>5.089999999999918</v>
      </c>
      <c r="Z47" s="24">
        <f t="shared" si="25"/>
        <v>3.9649999999999466</v>
      </c>
      <c r="AA47" s="226">
        <f t="shared" si="4"/>
        <v>142.73999999999808</v>
      </c>
    </row>
    <row r="48" spans="1:27" s="3" customFormat="1" ht="15.75" customHeight="1">
      <c r="A48" s="370">
        <v>40</v>
      </c>
      <c r="B48" s="51" t="s">
        <v>15</v>
      </c>
      <c r="C48" s="52" t="s">
        <v>9</v>
      </c>
      <c r="D48" s="371">
        <v>574.1</v>
      </c>
      <c r="E48" s="372">
        <v>575.5</v>
      </c>
      <c r="F48" s="372">
        <v>575.8</v>
      </c>
      <c r="G48" s="373">
        <v>575</v>
      </c>
      <c r="H48" s="152">
        <f t="shared" si="36"/>
        <v>574.1</v>
      </c>
      <c r="I48" s="100">
        <f t="shared" si="36"/>
        <v>575.5</v>
      </c>
      <c r="J48" s="100">
        <f>F48</f>
        <v>575.8</v>
      </c>
      <c r="K48" s="153">
        <f aca="true" t="shared" si="37" ref="K48:K61">G48</f>
        <v>575</v>
      </c>
      <c r="L48" s="152">
        <f>M41</f>
        <v>574.1</v>
      </c>
      <c r="M48" s="100">
        <f aca="true" t="shared" si="38" ref="M48:O49">E48</f>
        <v>575.5</v>
      </c>
      <c r="N48" s="100">
        <f t="shared" si="38"/>
        <v>575.8</v>
      </c>
      <c r="O48" s="101">
        <f t="shared" si="38"/>
        <v>575</v>
      </c>
      <c r="P48" s="328">
        <f t="shared" si="30"/>
        <v>0</v>
      </c>
      <c r="Q48" s="329">
        <f t="shared" si="31"/>
        <v>0</v>
      </c>
      <c r="R48" s="329">
        <f t="shared" si="32"/>
        <v>0</v>
      </c>
      <c r="S48" s="329">
        <f t="shared" si="33"/>
        <v>0</v>
      </c>
      <c r="T48" s="374">
        <f t="shared" si="34"/>
        <v>0</v>
      </c>
      <c r="U48" s="155">
        <f t="shared" si="35"/>
        <v>0</v>
      </c>
      <c r="V48" s="103">
        <f t="shared" si="21"/>
        <v>0</v>
      </c>
      <c r="W48" s="104">
        <f t="shared" si="22"/>
        <v>0</v>
      </c>
      <c r="X48" s="104">
        <f t="shared" si="23"/>
        <v>0</v>
      </c>
      <c r="Y48" s="104">
        <f t="shared" si="24"/>
        <v>0</v>
      </c>
      <c r="Z48" s="21">
        <f t="shared" si="25"/>
        <v>0</v>
      </c>
      <c r="AA48" s="223">
        <f t="shared" si="4"/>
        <v>0</v>
      </c>
    </row>
    <row r="49" spans="1:27" s="3" customFormat="1" ht="15.75" customHeight="1">
      <c r="A49" s="352">
        <v>41</v>
      </c>
      <c r="B49" s="53" t="s">
        <v>15</v>
      </c>
      <c r="C49" s="54" t="s">
        <v>17</v>
      </c>
      <c r="D49" s="375">
        <v>575</v>
      </c>
      <c r="E49" s="376">
        <v>575.8</v>
      </c>
      <c r="F49" s="376">
        <v>576</v>
      </c>
      <c r="G49" s="377">
        <v>575.2</v>
      </c>
      <c r="H49" s="156">
        <f t="shared" si="36"/>
        <v>575</v>
      </c>
      <c r="I49" s="157">
        <f t="shared" si="36"/>
        <v>575.8</v>
      </c>
      <c r="J49" s="157">
        <f>F49</f>
        <v>576</v>
      </c>
      <c r="K49" s="158">
        <f t="shared" si="37"/>
        <v>575.2</v>
      </c>
      <c r="L49" s="156">
        <f>D49</f>
        <v>575</v>
      </c>
      <c r="M49" s="157">
        <f t="shared" si="38"/>
        <v>575.8</v>
      </c>
      <c r="N49" s="157">
        <f t="shared" si="38"/>
        <v>576</v>
      </c>
      <c r="O49" s="164">
        <f t="shared" si="38"/>
        <v>575.2</v>
      </c>
      <c r="P49" s="353">
        <f t="shared" si="30"/>
        <v>0</v>
      </c>
      <c r="Q49" s="354">
        <f t="shared" si="31"/>
        <v>0</v>
      </c>
      <c r="R49" s="354">
        <f t="shared" si="32"/>
        <v>0</v>
      </c>
      <c r="S49" s="354">
        <f t="shared" si="33"/>
        <v>0</v>
      </c>
      <c r="T49" s="354">
        <f t="shared" si="34"/>
        <v>0</v>
      </c>
      <c r="U49" s="140">
        <f t="shared" si="35"/>
        <v>0</v>
      </c>
      <c r="V49" s="141">
        <f t="shared" si="21"/>
        <v>0</v>
      </c>
      <c r="W49" s="142">
        <f t="shared" si="22"/>
        <v>0</v>
      </c>
      <c r="X49" s="142">
        <f t="shared" si="23"/>
        <v>0</v>
      </c>
      <c r="Y49" s="142">
        <f t="shared" si="24"/>
        <v>0</v>
      </c>
      <c r="Z49" s="25">
        <f t="shared" si="25"/>
        <v>0</v>
      </c>
      <c r="AA49" s="227">
        <f t="shared" si="4"/>
        <v>0</v>
      </c>
    </row>
    <row r="50" spans="1:27" s="3" customFormat="1" ht="15.75" customHeight="1">
      <c r="A50" s="352">
        <v>42</v>
      </c>
      <c r="B50" s="53" t="s">
        <v>15</v>
      </c>
      <c r="C50" s="54" t="s">
        <v>18</v>
      </c>
      <c r="D50" s="375">
        <v>575.2</v>
      </c>
      <c r="E50" s="376">
        <v>576</v>
      </c>
      <c r="F50" s="376">
        <v>576.2</v>
      </c>
      <c r="G50" s="377">
        <v>575.5</v>
      </c>
      <c r="H50" s="156">
        <f t="shared" si="36"/>
        <v>575.2</v>
      </c>
      <c r="I50" s="157">
        <f t="shared" si="36"/>
        <v>576</v>
      </c>
      <c r="J50" s="157">
        <f>F50</f>
        <v>576.2</v>
      </c>
      <c r="K50" s="158">
        <f t="shared" si="37"/>
        <v>575.5</v>
      </c>
      <c r="L50" s="156">
        <f>O49</f>
        <v>575.2</v>
      </c>
      <c r="M50" s="157">
        <f>N49</f>
        <v>576</v>
      </c>
      <c r="N50" s="157">
        <f>N43</f>
        <v>578.3499999999999</v>
      </c>
      <c r="O50" s="164">
        <f>N50-0.15</f>
        <v>578.1999999999999</v>
      </c>
      <c r="P50" s="353">
        <f t="shared" si="30"/>
        <v>0</v>
      </c>
      <c r="Q50" s="354">
        <f t="shared" si="31"/>
        <v>0</v>
      </c>
      <c r="R50" s="354">
        <f t="shared" si="32"/>
        <v>0</v>
      </c>
      <c r="S50" s="354">
        <f t="shared" si="33"/>
        <v>0</v>
      </c>
      <c r="T50" s="354">
        <f t="shared" si="34"/>
        <v>0</v>
      </c>
      <c r="U50" s="140">
        <f t="shared" si="35"/>
        <v>0</v>
      </c>
      <c r="V50" s="141">
        <f t="shared" si="21"/>
        <v>0</v>
      </c>
      <c r="W50" s="142">
        <f t="shared" si="22"/>
        <v>0</v>
      </c>
      <c r="X50" s="142">
        <f t="shared" si="23"/>
        <v>2.1499999999998636</v>
      </c>
      <c r="Y50" s="142">
        <f t="shared" si="24"/>
        <v>2.699999999999932</v>
      </c>
      <c r="Z50" s="25">
        <f t="shared" si="25"/>
        <v>1.2124999999999488</v>
      </c>
      <c r="AA50" s="227">
        <f t="shared" si="4"/>
        <v>43.64999999999816</v>
      </c>
    </row>
    <row r="51" spans="1:27" s="3" customFormat="1" ht="15.75" customHeight="1">
      <c r="A51" s="352">
        <v>43</v>
      </c>
      <c r="B51" s="53" t="s">
        <v>15</v>
      </c>
      <c r="C51" s="54" t="s">
        <v>19</v>
      </c>
      <c r="D51" s="375">
        <v>575.5</v>
      </c>
      <c r="E51" s="376">
        <v>576.2</v>
      </c>
      <c r="F51" s="376">
        <v>576.5</v>
      </c>
      <c r="G51" s="377">
        <v>575.7</v>
      </c>
      <c r="H51" s="156">
        <f t="shared" si="36"/>
        <v>575.5</v>
      </c>
      <c r="I51" s="157">
        <v>576</v>
      </c>
      <c r="J51" s="157">
        <v>576</v>
      </c>
      <c r="K51" s="158">
        <f t="shared" si="37"/>
        <v>575.7</v>
      </c>
      <c r="L51" s="156">
        <f>M44</f>
        <v>578.24</v>
      </c>
      <c r="M51" s="157">
        <f>L51+0.15</f>
        <v>578.39</v>
      </c>
      <c r="N51" s="157">
        <f>M51+0.15</f>
        <v>578.54</v>
      </c>
      <c r="O51" s="164">
        <f>L51+0.15</f>
        <v>578.39</v>
      </c>
      <c r="P51" s="353">
        <f t="shared" si="30"/>
        <v>0</v>
      </c>
      <c r="Q51" s="354">
        <f t="shared" si="31"/>
        <v>0.20000000000004547</v>
      </c>
      <c r="R51" s="354">
        <f t="shared" si="32"/>
        <v>0.5</v>
      </c>
      <c r="S51" s="354">
        <f t="shared" si="33"/>
        <v>0</v>
      </c>
      <c r="T51" s="354">
        <f t="shared" si="34"/>
        <v>0.17500000000001137</v>
      </c>
      <c r="U51" s="140">
        <f t="shared" si="35"/>
        <v>6.300000000000409</v>
      </c>
      <c r="V51" s="141">
        <f t="shared" si="21"/>
        <v>2.740000000000009</v>
      </c>
      <c r="W51" s="142">
        <f t="shared" si="22"/>
        <v>2.3899999999999864</v>
      </c>
      <c r="X51" s="142">
        <f t="shared" si="23"/>
        <v>2.5399999999999636</v>
      </c>
      <c r="Y51" s="142">
        <f t="shared" si="24"/>
        <v>2.689999999999941</v>
      </c>
      <c r="Z51" s="25">
        <f t="shared" si="25"/>
        <v>2.589999999999975</v>
      </c>
      <c r="AA51" s="227">
        <f t="shared" si="4"/>
        <v>93.2399999999991</v>
      </c>
    </row>
    <row r="52" spans="1:27" s="3" customFormat="1" ht="15.75" customHeight="1">
      <c r="A52" s="352">
        <v>44</v>
      </c>
      <c r="B52" s="53" t="s">
        <v>15</v>
      </c>
      <c r="C52" s="54" t="s">
        <v>20</v>
      </c>
      <c r="D52" s="375">
        <v>575.7</v>
      </c>
      <c r="E52" s="376">
        <v>576.5</v>
      </c>
      <c r="F52" s="376">
        <v>576.6</v>
      </c>
      <c r="G52" s="377">
        <v>575.8</v>
      </c>
      <c r="H52" s="156">
        <f t="shared" si="36"/>
        <v>575.7</v>
      </c>
      <c r="I52" s="157">
        <v>576</v>
      </c>
      <c r="J52" s="157">
        <v>576</v>
      </c>
      <c r="K52" s="158">
        <f t="shared" si="37"/>
        <v>575.8</v>
      </c>
      <c r="L52" s="156">
        <f>O51</f>
        <v>578.39</v>
      </c>
      <c r="M52" s="157">
        <f>N51</f>
        <v>578.54</v>
      </c>
      <c r="N52" s="157">
        <f>M52+0.15</f>
        <v>578.6899999999999</v>
      </c>
      <c r="O52" s="164">
        <f>L52+0.15</f>
        <v>578.54</v>
      </c>
      <c r="P52" s="353">
        <f t="shared" si="30"/>
        <v>0</v>
      </c>
      <c r="Q52" s="354">
        <f t="shared" si="31"/>
        <v>0.5</v>
      </c>
      <c r="R52" s="354">
        <f t="shared" si="32"/>
        <v>0.6000000000000227</v>
      </c>
      <c r="S52" s="354">
        <f t="shared" si="33"/>
        <v>0</v>
      </c>
      <c r="T52" s="354">
        <f t="shared" si="34"/>
        <v>0.2750000000000057</v>
      </c>
      <c r="U52" s="140">
        <f t="shared" si="35"/>
        <v>9.900000000000205</v>
      </c>
      <c r="V52" s="141">
        <f t="shared" si="21"/>
        <v>2.689999999999941</v>
      </c>
      <c r="W52" s="142">
        <f t="shared" si="22"/>
        <v>2.5399999999999636</v>
      </c>
      <c r="X52" s="142">
        <f t="shared" si="23"/>
        <v>2.689999999999941</v>
      </c>
      <c r="Y52" s="142">
        <f t="shared" si="24"/>
        <v>2.740000000000009</v>
      </c>
      <c r="Z52" s="25">
        <f t="shared" si="25"/>
        <v>2.6649999999999636</v>
      </c>
      <c r="AA52" s="227">
        <f t="shared" si="4"/>
        <v>95.93999999999869</v>
      </c>
    </row>
    <row r="53" spans="1:27" s="3" customFormat="1" ht="15.75" customHeight="1">
      <c r="A53" s="352">
        <v>45</v>
      </c>
      <c r="B53" s="53" t="s">
        <v>15</v>
      </c>
      <c r="C53" s="54" t="s">
        <v>21</v>
      </c>
      <c r="D53" s="375">
        <v>575.8</v>
      </c>
      <c r="E53" s="376">
        <v>576.6</v>
      </c>
      <c r="F53" s="376">
        <v>577.2</v>
      </c>
      <c r="G53" s="377">
        <v>576.3</v>
      </c>
      <c r="H53" s="156">
        <f t="shared" si="36"/>
        <v>575.8</v>
      </c>
      <c r="I53" s="157">
        <v>576</v>
      </c>
      <c r="J53" s="157">
        <v>576</v>
      </c>
      <c r="K53" s="158">
        <f t="shared" si="37"/>
        <v>576.3</v>
      </c>
      <c r="L53" s="156">
        <f>O52</f>
        <v>578.54</v>
      </c>
      <c r="M53" s="157">
        <f>N52</f>
        <v>578.6899999999999</v>
      </c>
      <c r="N53" s="157">
        <f>M53+0.15</f>
        <v>578.8399999999999</v>
      </c>
      <c r="O53" s="164">
        <f>L53+0.15</f>
        <v>578.6899999999999</v>
      </c>
      <c r="P53" s="353">
        <f t="shared" si="30"/>
        <v>0</v>
      </c>
      <c r="Q53" s="354">
        <f t="shared" si="31"/>
        <v>0.6000000000000227</v>
      </c>
      <c r="R53" s="354">
        <f t="shared" si="32"/>
        <v>1.2000000000000455</v>
      </c>
      <c r="S53" s="354">
        <f t="shared" si="33"/>
        <v>0</v>
      </c>
      <c r="T53" s="354">
        <f t="shared" si="34"/>
        <v>0.45000000000001705</v>
      </c>
      <c r="U53" s="140">
        <f t="shared" si="35"/>
        <v>16.200000000000614</v>
      </c>
      <c r="V53" s="141">
        <f t="shared" si="21"/>
        <v>2.740000000000009</v>
      </c>
      <c r="W53" s="142">
        <f t="shared" si="22"/>
        <v>2.689999999999941</v>
      </c>
      <c r="X53" s="142">
        <f t="shared" si="23"/>
        <v>2.839999999999918</v>
      </c>
      <c r="Y53" s="142">
        <f t="shared" si="24"/>
        <v>2.3899999999999864</v>
      </c>
      <c r="Z53" s="25">
        <f t="shared" si="25"/>
        <v>2.6649999999999636</v>
      </c>
      <c r="AA53" s="227">
        <f t="shared" si="4"/>
        <v>95.93999999999869</v>
      </c>
    </row>
    <row r="54" spans="1:27" s="3" customFormat="1" ht="15.75" customHeight="1" thickBot="1">
      <c r="A54" s="378">
        <v>46</v>
      </c>
      <c r="B54" s="55" t="s">
        <v>15</v>
      </c>
      <c r="C54" s="56" t="s">
        <v>24</v>
      </c>
      <c r="D54" s="379">
        <v>576.3</v>
      </c>
      <c r="E54" s="380">
        <v>577.2</v>
      </c>
      <c r="F54" s="380">
        <v>578</v>
      </c>
      <c r="G54" s="381">
        <v>576.9</v>
      </c>
      <c r="H54" s="165">
        <f t="shared" si="36"/>
        <v>576.3</v>
      </c>
      <c r="I54" s="166">
        <f>E54</f>
        <v>577.2</v>
      </c>
      <c r="J54" s="166">
        <v>574.9</v>
      </c>
      <c r="K54" s="167">
        <f t="shared" si="37"/>
        <v>576.9</v>
      </c>
      <c r="L54" s="165">
        <f>O53</f>
        <v>578.6899999999999</v>
      </c>
      <c r="M54" s="166">
        <f>N53</f>
        <v>578.8399999999999</v>
      </c>
      <c r="N54" s="166">
        <f>M54+0.15</f>
        <v>578.9899999999999</v>
      </c>
      <c r="O54" s="359">
        <f>L54+0.15</f>
        <v>578.8399999999999</v>
      </c>
      <c r="P54" s="356">
        <f t="shared" si="30"/>
        <v>0</v>
      </c>
      <c r="Q54" s="357">
        <f t="shared" si="31"/>
        <v>0</v>
      </c>
      <c r="R54" s="357">
        <f t="shared" si="32"/>
        <v>3.1000000000000227</v>
      </c>
      <c r="S54" s="357">
        <f t="shared" si="33"/>
        <v>0</v>
      </c>
      <c r="T54" s="357">
        <f t="shared" si="34"/>
        <v>0.7750000000000057</v>
      </c>
      <c r="U54" s="163">
        <f t="shared" si="35"/>
        <v>27.900000000000205</v>
      </c>
      <c r="V54" s="112">
        <f t="shared" si="21"/>
        <v>2.3899999999999864</v>
      </c>
      <c r="W54" s="113">
        <f t="shared" si="22"/>
        <v>1.6399999999998727</v>
      </c>
      <c r="X54" s="113">
        <f t="shared" si="23"/>
        <v>4.089999999999918</v>
      </c>
      <c r="Y54" s="113">
        <f t="shared" si="24"/>
        <v>1.9399999999999409</v>
      </c>
      <c r="Z54" s="22">
        <f t="shared" si="25"/>
        <v>2.5149999999999295</v>
      </c>
      <c r="AA54" s="224">
        <f t="shared" si="4"/>
        <v>90.53999999999746</v>
      </c>
    </row>
    <row r="55" spans="1:27" s="3" customFormat="1" ht="15.75" customHeight="1">
      <c r="A55" s="315">
        <v>47</v>
      </c>
      <c r="B55" s="45" t="s">
        <v>16</v>
      </c>
      <c r="C55" s="46" t="s">
        <v>9</v>
      </c>
      <c r="D55" s="360">
        <v>575.5</v>
      </c>
      <c r="E55" s="361">
        <v>577.8</v>
      </c>
      <c r="F55" s="361">
        <v>578.1</v>
      </c>
      <c r="G55" s="362">
        <v>575.8</v>
      </c>
      <c r="H55" s="115">
        <f aca="true" t="shared" si="39" ref="H55:H61">D55</f>
        <v>575.5</v>
      </c>
      <c r="I55" s="78">
        <f>E55</f>
        <v>577.8</v>
      </c>
      <c r="J55" s="78">
        <f>F55</f>
        <v>578.1</v>
      </c>
      <c r="K55" s="116">
        <f t="shared" si="37"/>
        <v>575.8</v>
      </c>
      <c r="L55" s="115">
        <f aca="true" t="shared" si="40" ref="L55:O56">D55</f>
        <v>575.5</v>
      </c>
      <c r="M55" s="78">
        <f t="shared" si="40"/>
        <v>577.8</v>
      </c>
      <c r="N55" s="78">
        <f t="shared" si="40"/>
        <v>578.1</v>
      </c>
      <c r="O55" s="79">
        <f t="shared" si="40"/>
        <v>575.8</v>
      </c>
      <c r="P55" s="382">
        <f t="shared" si="30"/>
        <v>0</v>
      </c>
      <c r="Q55" s="383">
        <f t="shared" si="31"/>
        <v>0</v>
      </c>
      <c r="R55" s="383">
        <f t="shared" si="32"/>
        <v>0</v>
      </c>
      <c r="S55" s="383">
        <f t="shared" si="33"/>
        <v>0</v>
      </c>
      <c r="T55" s="320">
        <f t="shared" si="34"/>
        <v>0</v>
      </c>
      <c r="U55" s="82">
        <f t="shared" si="35"/>
        <v>0</v>
      </c>
      <c r="V55" s="83">
        <f t="shared" si="21"/>
        <v>0</v>
      </c>
      <c r="W55" s="84">
        <f t="shared" si="22"/>
        <v>0</v>
      </c>
      <c r="X55" s="84">
        <f t="shared" si="23"/>
        <v>0</v>
      </c>
      <c r="Y55" s="84">
        <f t="shared" si="24"/>
        <v>0</v>
      </c>
      <c r="Z55" s="19">
        <f t="shared" si="25"/>
        <v>0</v>
      </c>
      <c r="AA55" s="221">
        <f t="shared" si="4"/>
        <v>0</v>
      </c>
    </row>
    <row r="56" spans="1:27" s="3" customFormat="1" ht="15.75" customHeight="1">
      <c r="A56" s="338">
        <v>48</v>
      </c>
      <c r="B56" s="47" t="s">
        <v>16</v>
      </c>
      <c r="C56" s="48" t="s">
        <v>17</v>
      </c>
      <c r="D56" s="363">
        <v>575.8</v>
      </c>
      <c r="E56" s="364">
        <v>578.1</v>
      </c>
      <c r="F56" s="364">
        <v>578.3</v>
      </c>
      <c r="G56" s="365">
        <v>576</v>
      </c>
      <c r="H56" s="120">
        <f t="shared" si="39"/>
        <v>575.8</v>
      </c>
      <c r="I56" s="122">
        <f>E56</f>
        <v>578.1</v>
      </c>
      <c r="J56" s="122">
        <f>F56</f>
        <v>578.3</v>
      </c>
      <c r="K56" s="121">
        <f t="shared" si="37"/>
        <v>576</v>
      </c>
      <c r="L56" s="120">
        <f t="shared" si="40"/>
        <v>575.8</v>
      </c>
      <c r="M56" s="122">
        <f t="shared" si="40"/>
        <v>578.1</v>
      </c>
      <c r="N56" s="122">
        <f t="shared" si="40"/>
        <v>578.3</v>
      </c>
      <c r="O56" s="123">
        <f t="shared" si="40"/>
        <v>576</v>
      </c>
      <c r="P56" s="384">
        <f t="shared" si="30"/>
        <v>0</v>
      </c>
      <c r="Q56" s="385">
        <f t="shared" si="31"/>
        <v>0</v>
      </c>
      <c r="R56" s="385">
        <f t="shared" si="32"/>
        <v>0</v>
      </c>
      <c r="S56" s="385">
        <f t="shared" si="33"/>
        <v>0</v>
      </c>
      <c r="T56" s="343">
        <f t="shared" si="34"/>
        <v>0</v>
      </c>
      <c r="U56" s="126">
        <f t="shared" si="35"/>
        <v>0</v>
      </c>
      <c r="V56" s="127">
        <f t="shared" si="21"/>
        <v>0</v>
      </c>
      <c r="W56" s="128">
        <f t="shared" si="22"/>
        <v>0</v>
      </c>
      <c r="X56" s="128">
        <f t="shared" si="23"/>
        <v>0</v>
      </c>
      <c r="Y56" s="128">
        <f t="shared" si="24"/>
        <v>0</v>
      </c>
      <c r="Z56" s="23">
        <f t="shared" si="25"/>
        <v>0</v>
      </c>
      <c r="AA56" s="225">
        <f t="shared" si="4"/>
        <v>0</v>
      </c>
    </row>
    <row r="57" spans="1:27" s="3" customFormat="1" ht="15.75" customHeight="1">
      <c r="A57" s="338">
        <v>49</v>
      </c>
      <c r="B57" s="47" t="s">
        <v>16</v>
      </c>
      <c r="C57" s="48" t="s">
        <v>18</v>
      </c>
      <c r="D57" s="363">
        <v>576</v>
      </c>
      <c r="E57" s="364">
        <v>578.3</v>
      </c>
      <c r="F57" s="364">
        <v>577.9</v>
      </c>
      <c r="G57" s="365">
        <v>576.2</v>
      </c>
      <c r="H57" s="120">
        <f t="shared" si="39"/>
        <v>576</v>
      </c>
      <c r="I57" s="122">
        <f>E57</f>
        <v>578.3</v>
      </c>
      <c r="J57" s="122">
        <f>F57</f>
        <v>577.9</v>
      </c>
      <c r="K57" s="121">
        <f t="shared" si="37"/>
        <v>576.2</v>
      </c>
      <c r="L57" s="120">
        <f>D57</f>
        <v>576</v>
      </c>
      <c r="M57" s="122">
        <f>E57</f>
        <v>578.3</v>
      </c>
      <c r="N57" s="122">
        <f>M58</f>
        <v>578.54</v>
      </c>
      <c r="O57" s="123">
        <f>L58</f>
        <v>578.39</v>
      </c>
      <c r="P57" s="384">
        <f t="shared" si="30"/>
        <v>0</v>
      </c>
      <c r="Q57" s="385">
        <f t="shared" si="31"/>
        <v>0</v>
      </c>
      <c r="R57" s="385">
        <f t="shared" si="32"/>
        <v>0</v>
      </c>
      <c r="S57" s="385">
        <f t="shared" si="33"/>
        <v>0</v>
      </c>
      <c r="T57" s="343">
        <f t="shared" si="34"/>
        <v>0</v>
      </c>
      <c r="U57" s="126">
        <f t="shared" si="35"/>
        <v>0</v>
      </c>
      <c r="V57" s="127">
        <f t="shared" si="21"/>
        <v>0</v>
      </c>
      <c r="W57" s="128">
        <f t="shared" si="22"/>
        <v>0</v>
      </c>
      <c r="X57" s="128">
        <f t="shared" si="23"/>
        <v>0.6399999999999864</v>
      </c>
      <c r="Y57" s="128">
        <f t="shared" si="24"/>
        <v>2.189999999999941</v>
      </c>
      <c r="Z57" s="23">
        <f t="shared" si="25"/>
        <v>0.7074999999999818</v>
      </c>
      <c r="AA57" s="225">
        <f t="shared" si="4"/>
        <v>25.469999999999345</v>
      </c>
    </row>
    <row r="58" spans="1:27" s="3" customFormat="1" ht="15.75" customHeight="1">
      <c r="A58" s="338">
        <v>50</v>
      </c>
      <c r="B58" s="47" t="s">
        <v>16</v>
      </c>
      <c r="C58" s="48" t="s">
        <v>19</v>
      </c>
      <c r="D58" s="363">
        <v>576.2</v>
      </c>
      <c r="E58" s="364">
        <v>577.9</v>
      </c>
      <c r="F58" s="364">
        <v>577.9</v>
      </c>
      <c r="G58" s="365">
        <v>576.5</v>
      </c>
      <c r="H58" s="120">
        <f t="shared" si="39"/>
        <v>576.2</v>
      </c>
      <c r="I58" s="122">
        <v>577.6</v>
      </c>
      <c r="J58" s="122">
        <v>577.6</v>
      </c>
      <c r="K58" s="121">
        <f t="shared" si="37"/>
        <v>576.5</v>
      </c>
      <c r="L58" s="120">
        <f>M51</f>
        <v>578.39</v>
      </c>
      <c r="M58" s="122">
        <f>L58+0.15</f>
        <v>578.54</v>
      </c>
      <c r="N58" s="122">
        <f>M58+0.15</f>
        <v>578.6899999999999</v>
      </c>
      <c r="O58" s="123">
        <f>L58+0.15</f>
        <v>578.54</v>
      </c>
      <c r="P58" s="384">
        <f t="shared" si="30"/>
        <v>0</v>
      </c>
      <c r="Q58" s="385">
        <f t="shared" si="31"/>
        <v>0.2999999999999545</v>
      </c>
      <c r="R58" s="385">
        <f t="shared" si="32"/>
        <v>0.2999999999999545</v>
      </c>
      <c r="S58" s="385">
        <f t="shared" si="33"/>
        <v>0</v>
      </c>
      <c r="T58" s="343">
        <f t="shared" si="34"/>
        <v>0.14999999999997726</v>
      </c>
      <c r="U58" s="126">
        <f t="shared" si="35"/>
        <v>5.3999999999991815</v>
      </c>
      <c r="V58" s="127">
        <f t="shared" si="21"/>
        <v>2.189999999999941</v>
      </c>
      <c r="W58" s="128">
        <f t="shared" si="22"/>
        <v>0.9399999999999409</v>
      </c>
      <c r="X58" s="128">
        <f t="shared" si="23"/>
        <v>1.0899999999999181</v>
      </c>
      <c r="Y58" s="128">
        <f t="shared" si="24"/>
        <v>2.0399999999999636</v>
      </c>
      <c r="Z58" s="23">
        <f t="shared" si="25"/>
        <v>1.5649999999999409</v>
      </c>
      <c r="AA58" s="225">
        <f t="shared" si="4"/>
        <v>56.33999999999787</v>
      </c>
    </row>
    <row r="59" spans="1:27" s="3" customFormat="1" ht="15.75" customHeight="1">
      <c r="A59" s="338">
        <v>51</v>
      </c>
      <c r="B59" s="47" t="s">
        <v>16</v>
      </c>
      <c r="C59" s="48" t="s">
        <v>20</v>
      </c>
      <c r="D59" s="363">
        <v>576.5</v>
      </c>
      <c r="E59" s="364">
        <v>577.9</v>
      </c>
      <c r="F59" s="364">
        <v>577.8</v>
      </c>
      <c r="G59" s="365">
        <v>576.6</v>
      </c>
      <c r="H59" s="120">
        <f t="shared" si="39"/>
        <v>576.5</v>
      </c>
      <c r="I59" s="122">
        <v>577.6</v>
      </c>
      <c r="J59" s="122">
        <v>577.6</v>
      </c>
      <c r="K59" s="121">
        <f t="shared" si="37"/>
        <v>576.6</v>
      </c>
      <c r="L59" s="120">
        <f>O58</f>
        <v>578.54</v>
      </c>
      <c r="M59" s="122">
        <f>N58</f>
        <v>578.6899999999999</v>
      </c>
      <c r="N59" s="122">
        <f>M59+0.15</f>
        <v>578.8399999999999</v>
      </c>
      <c r="O59" s="123">
        <f>L59+0.15</f>
        <v>578.6899999999999</v>
      </c>
      <c r="P59" s="384">
        <f t="shared" si="30"/>
        <v>0</v>
      </c>
      <c r="Q59" s="385">
        <f t="shared" si="31"/>
        <v>0.2999999999999545</v>
      </c>
      <c r="R59" s="385">
        <f t="shared" si="32"/>
        <v>0.1999999999999318</v>
      </c>
      <c r="S59" s="385">
        <f t="shared" si="33"/>
        <v>0</v>
      </c>
      <c r="T59" s="343">
        <f t="shared" si="34"/>
        <v>0.12499999999997158</v>
      </c>
      <c r="U59" s="126">
        <f t="shared" si="35"/>
        <v>4.499999999998977</v>
      </c>
      <c r="V59" s="127">
        <f t="shared" si="21"/>
        <v>2.0399999999999636</v>
      </c>
      <c r="W59" s="128">
        <f t="shared" si="22"/>
        <v>1.0899999999999181</v>
      </c>
      <c r="X59" s="128">
        <f t="shared" si="23"/>
        <v>1.2399999999998954</v>
      </c>
      <c r="Y59" s="128">
        <f t="shared" si="24"/>
        <v>2.089999999999918</v>
      </c>
      <c r="Z59" s="23">
        <f t="shared" si="25"/>
        <v>1.6149999999999238</v>
      </c>
      <c r="AA59" s="225">
        <f t="shared" si="4"/>
        <v>58.13999999999726</v>
      </c>
    </row>
    <row r="60" spans="1:27" s="3" customFormat="1" ht="15.75" customHeight="1">
      <c r="A60" s="338">
        <v>52</v>
      </c>
      <c r="B60" s="47" t="s">
        <v>16</v>
      </c>
      <c r="C60" s="48" t="s">
        <v>21</v>
      </c>
      <c r="D60" s="363">
        <v>576.6</v>
      </c>
      <c r="E60" s="364">
        <v>577.8</v>
      </c>
      <c r="F60" s="364">
        <v>578.2</v>
      </c>
      <c r="G60" s="365">
        <v>577.2</v>
      </c>
      <c r="H60" s="120">
        <f t="shared" si="39"/>
        <v>576.6</v>
      </c>
      <c r="I60" s="122">
        <v>577.6</v>
      </c>
      <c r="J60" s="122">
        <v>577.6</v>
      </c>
      <c r="K60" s="121">
        <f t="shared" si="37"/>
        <v>577.2</v>
      </c>
      <c r="L60" s="120">
        <f>O59</f>
        <v>578.6899999999999</v>
      </c>
      <c r="M60" s="122">
        <f>N59</f>
        <v>578.8399999999999</v>
      </c>
      <c r="N60" s="122">
        <f>M60+0.15</f>
        <v>578.9899999999999</v>
      </c>
      <c r="O60" s="123">
        <f>L60+0.15</f>
        <v>578.8399999999999</v>
      </c>
      <c r="P60" s="384">
        <f t="shared" si="30"/>
        <v>0</v>
      </c>
      <c r="Q60" s="385">
        <f t="shared" si="31"/>
        <v>0.1999999999999318</v>
      </c>
      <c r="R60" s="385">
        <f t="shared" si="32"/>
        <v>0.6000000000000227</v>
      </c>
      <c r="S60" s="385">
        <f t="shared" si="33"/>
        <v>0</v>
      </c>
      <c r="T60" s="343">
        <f t="shared" si="34"/>
        <v>0.19999999999998863</v>
      </c>
      <c r="U60" s="126">
        <f t="shared" si="35"/>
        <v>7.199999999999591</v>
      </c>
      <c r="V60" s="127">
        <f t="shared" si="21"/>
        <v>2.089999999999918</v>
      </c>
      <c r="W60" s="128">
        <f t="shared" si="22"/>
        <v>1.2399999999998954</v>
      </c>
      <c r="X60" s="128">
        <f t="shared" si="23"/>
        <v>1.3899999999998727</v>
      </c>
      <c r="Y60" s="128">
        <f t="shared" si="24"/>
        <v>1.6399999999998727</v>
      </c>
      <c r="Z60" s="23">
        <f t="shared" si="25"/>
        <v>1.5899999999998897</v>
      </c>
      <c r="AA60" s="225">
        <f t="shared" si="4"/>
        <v>57.23999999999603</v>
      </c>
    </row>
    <row r="61" spans="1:27" s="3" customFormat="1" ht="15.75" customHeight="1" thickBot="1">
      <c r="A61" s="366">
        <v>53</v>
      </c>
      <c r="B61" s="57" t="s">
        <v>16</v>
      </c>
      <c r="C61" s="58" t="s">
        <v>24</v>
      </c>
      <c r="D61" s="386">
        <v>577.2</v>
      </c>
      <c r="E61" s="387">
        <v>578.2</v>
      </c>
      <c r="F61" s="387">
        <v>578.5</v>
      </c>
      <c r="G61" s="388">
        <v>578</v>
      </c>
      <c r="H61" s="129">
        <f t="shared" si="39"/>
        <v>577.2</v>
      </c>
      <c r="I61" s="130">
        <v>577.9</v>
      </c>
      <c r="J61" s="130">
        <v>577.9</v>
      </c>
      <c r="K61" s="168">
        <f t="shared" si="37"/>
        <v>578</v>
      </c>
      <c r="L61" s="129">
        <f>O60</f>
        <v>578.8399999999999</v>
      </c>
      <c r="M61" s="130">
        <f>N60</f>
        <v>578.9899999999999</v>
      </c>
      <c r="N61" s="130">
        <f>M61+0.15</f>
        <v>579.1399999999999</v>
      </c>
      <c r="O61" s="347">
        <f>L61+0.15</f>
        <v>578.9899999999999</v>
      </c>
      <c r="P61" s="389">
        <f t="shared" si="30"/>
        <v>0</v>
      </c>
      <c r="Q61" s="390">
        <f t="shared" si="31"/>
        <v>0.3000000000000682</v>
      </c>
      <c r="R61" s="390">
        <f t="shared" si="32"/>
        <v>0.6000000000000227</v>
      </c>
      <c r="S61" s="390">
        <f t="shared" si="33"/>
        <v>0</v>
      </c>
      <c r="T61" s="349">
        <f t="shared" si="34"/>
        <v>0.22500000000002274</v>
      </c>
      <c r="U61" s="150">
        <f t="shared" si="35"/>
        <v>8.100000000000819</v>
      </c>
      <c r="V61" s="131">
        <f t="shared" si="21"/>
        <v>1.6399999999998727</v>
      </c>
      <c r="W61" s="132">
        <f t="shared" si="22"/>
        <v>1.0899999999999181</v>
      </c>
      <c r="X61" s="132">
        <f t="shared" si="23"/>
        <v>1.2399999999998954</v>
      </c>
      <c r="Y61" s="132">
        <f t="shared" si="24"/>
        <v>0.9899999999998954</v>
      </c>
      <c r="Z61" s="24">
        <f t="shared" si="25"/>
        <v>1.2399999999998954</v>
      </c>
      <c r="AA61" s="226">
        <f t="shared" si="4"/>
        <v>44.639999999996235</v>
      </c>
    </row>
    <row r="62" spans="1:27" s="26" customFormat="1" ht="15.75" customHeight="1" thickBot="1">
      <c r="A62" s="702" t="s">
        <v>25</v>
      </c>
      <c r="B62" s="703"/>
      <c r="C62" s="703"/>
      <c r="D62" s="703"/>
      <c r="E62" s="703"/>
      <c r="F62" s="703"/>
      <c r="G62" s="703"/>
      <c r="H62" s="703"/>
      <c r="I62" s="703"/>
      <c r="J62" s="703"/>
      <c r="K62" s="703"/>
      <c r="L62" s="703"/>
      <c r="M62" s="703"/>
      <c r="N62" s="703"/>
      <c r="O62" s="703"/>
      <c r="P62" s="703"/>
      <c r="Q62" s="703"/>
      <c r="R62" s="703"/>
      <c r="S62" s="703"/>
      <c r="T62" s="703"/>
      <c r="U62" s="247">
        <f>SUM(U9:U61)</f>
        <v>1174.5000000000052</v>
      </c>
      <c r="V62" s="248"/>
      <c r="W62" s="249"/>
      <c r="X62" s="249"/>
      <c r="Y62" s="249"/>
      <c r="Z62" s="249"/>
      <c r="AA62" s="250">
        <f>SUM(AA9:AA61)</f>
        <v>4822.559999999956</v>
      </c>
    </row>
    <row r="63" spans="1:27" s="26" customFormat="1" ht="15.75" customHeight="1" thickBot="1" thickTop="1">
      <c r="A63" s="169" t="s">
        <v>26</v>
      </c>
      <c r="B63" s="170" t="s">
        <v>27</v>
      </c>
      <c r="C63" s="170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71"/>
      <c r="W63" s="72"/>
      <c r="X63" s="72"/>
      <c r="Y63" s="72"/>
      <c r="Z63" s="72"/>
      <c r="AA63" s="228"/>
    </row>
    <row r="64" spans="1:27" s="3" customFormat="1" ht="15.75" customHeight="1" thickTop="1">
      <c r="A64" s="391">
        <v>1</v>
      </c>
      <c r="B64" s="33" t="s">
        <v>22</v>
      </c>
      <c r="C64" s="59" t="s">
        <v>28</v>
      </c>
      <c r="D64" s="392">
        <v>570.4</v>
      </c>
      <c r="E64" s="329">
        <v>572.4</v>
      </c>
      <c r="F64" s="329">
        <v>574.4</v>
      </c>
      <c r="G64" s="393">
        <v>573</v>
      </c>
      <c r="H64" s="394">
        <f>D64</f>
        <v>570.4</v>
      </c>
      <c r="I64" s="98">
        <v>571.8</v>
      </c>
      <c r="J64" s="98">
        <v>572.2</v>
      </c>
      <c r="K64" s="395">
        <v>571.5</v>
      </c>
      <c r="L64" s="99">
        <f aca="true" t="shared" si="41" ref="L64:L72">H64</f>
        <v>570.4</v>
      </c>
      <c r="M64" s="100">
        <f aca="true" t="shared" si="42" ref="M64:M72">I64</f>
        <v>571.8</v>
      </c>
      <c r="N64" s="100">
        <f aca="true" t="shared" si="43" ref="N64:N72">J64</f>
        <v>572.2</v>
      </c>
      <c r="O64" s="153">
        <f aca="true" t="shared" si="44" ref="O64:O72">K64</f>
        <v>571.5</v>
      </c>
      <c r="P64" s="396">
        <f aca="true" t="shared" si="45" ref="P64:P95">D64-H64</f>
        <v>0</v>
      </c>
      <c r="Q64" s="397">
        <f aca="true" t="shared" si="46" ref="Q64:Q95">E64-I64</f>
        <v>0.6000000000000227</v>
      </c>
      <c r="R64" s="397">
        <f aca="true" t="shared" si="47" ref="R64:R95">F64-J64</f>
        <v>2.199999999999932</v>
      </c>
      <c r="S64" s="397">
        <f aca="true" t="shared" si="48" ref="S64:S95">G64-K64</f>
        <v>1.5</v>
      </c>
      <c r="T64" s="397">
        <f aca="true" t="shared" si="49" ref="T64:T95">(P64+Q64+R64+S64)/4</f>
        <v>1.0749999999999886</v>
      </c>
      <c r="U64" s="172">
        <f aca="true" t="shared" si="50" ref="U64:U95">T64*6*6</f>
        <v>38.69999999999959</v>
      </c>
      <c r="V64" s="141">
        <f aca="true" t="shared" si="51" ref="V64:V72">L64-H64</f>
        <v>0</v>
      </c>
      <c r="W64" s="142">
        <f aca="true" t="shared" si="52" ref="W64:W72">M64-I64</f>
        <v>0</v>
      </c>
      <c r="X64" s="142">
        <f aca="true" t="shared" si="53" ref="X64:X72">N64-J64</f>
        <v>0</v>
      </c>
      <c r="Y64" s="142">
        <f aca="true" t="shared" si="54" ref="Y64:Y72">O64-K64</f>
        <v>0</v>
      </c>
      <c r="Z64" s="25">
        <f aca="true" t="shared" si="55" ref="Z64:Z127">SUM(V64:Y64)/4</f>
        <v>0</v>
      </c>
      <c r="AA64" s="227">
        <f aca="true" t="shared" si="56" ref="AA64:AA127">Z64*36</f>
        <v>0</v>
      </c>
    </row>
    <row r="65" spans="1:27" s="3" customFormat="1" ht="15.75" customHeight="1">
      <c r="A65" s="398">
        <v>2</v>
      </c>
      <c r="B65" s="41" t="s">
        <v>22</v>
      </c>
      <c r="C65" s="60" t="s">
        <v>29</v>
      </c>
      <c r="D65" s="399">
        <v>573</v>
      </c>
      <c r="E65" s="354">
        <v>574.4</v>
      </c>
      <c r="F65" s="354">
        <v>576.1</v>
      </c>
      <c r="G65" s="400">
        <v>574.6</v>
      </c>
      <c r="H65" s="401">
        <f>K64</f>
        <v>571.5</v>
      </c>
      <c r="I65" s="402">
        <f>J64</f>
        <v>572.2</v>
      </c>
      <c r="J65" s="402">
        <v>572.5</v>
      </c>
      <c r="K65" s="403">
        <v>572.1</v>
      </c>
      <c r="L65" s="139">
        <f t="shared" si="41"/>
        <v>571.5</v>
      </c>
      <c r="M65" s="157">
        <f t="shared" si="42"/>
        <v>572.2</v>
      </c>
      <c r="N65" s="157">
        <f t="shared" si="43"/>
        <v>572.5</v>
      </c>
      <c r="O65" s="158">
        <f t="shared" si="44"/>
        <v>572.1</v>
      </c>
      <c r="P65" s="404">
        <f t="shared" si="45"/>
        <v>1.5</v>
      </c>
      <c r="Q65" s="405">
        <f t="shared" si="46"/>
        <v>2.199999999999932</v>
      </c>
      <c r="R65" s="405">
        <f t="shared" si="47"/>
        <v>3.6000000000000227</v>
      </c>
      <c r="S65" s="405">
        <f t="shared" si="48"/>
        <v>2.5</v>
      </c>
      <c r="T65" s="405">
        <f t="shared" si="49"/>
        <v>2.4499999999999886</v>
      </c>
      <c r="U65" s="174">
        <f t="shared" si="50"/>
        <v>88.19999999999959</v>
      </c>
      <c r="V65" s="141">
        <f t="shared" si="51"/>
        <v>0</v>
      </c>
      <c r="W65" s="142">
        <f t="shared" si="52"/>
        <v>0</v>
      </c>
      <c r="X65" s="142">
        <f t="shared" si="53"/>
        <v>0</v>
      </c>
      <c r="Y65" s="142">
        <f t="shared" si="54"/>
        <v>0</v>
      </c>
      <c r="Z65" s="25">
        <f t="shared" si="55"/>
        <v>0</v>
      </c>
      <c r="AA65" s="227">
        <f t="shared" si="56"/>
        <v>0</v>
      </c>
    </row>
    <row r="66" spans="1:27" s="3" customFormat="1" ht="15.75" customHeight="1">
      <c r="A66" s="406">
        <v>3</v>
      </c>
      <c r="B66" s="41" t="s">
        <v>22</v>
      </c>
      <c r="C66" s="60" t="s">
        <v>30</v>
      </c>
      <c r="D66" s="399">
        <v>574.6</v>
      </c>
      <c r="E66" s="354">
        <v>576.1</v>
      </c>
      <c r="F66" s="354">
        <v>578.4</v>
      </c>
      <c r="G66" s="400">
        <v>575.8</v>
      </c>
      <c r="H66" s="401">
        <f aca="true" t="shared" si="57" ref="H66:H71">K65</f>
        <v>572.1</v>
      </c>
      <c r="I66" s="402">
        <f aca="true" t="shared" si="58" ref="I66:I71">J65</f>
        <v>572.5</v>
      </c>
      <c r="J66" s="402">
        <v>573.1</v>
      </c>
      <c r="K66" s="403">
        <v>572.8</v>
      </c>
      <c r="L66" s="139">
        <f t="shared" si="41"/>
        <v>572.1</v>
      </c>
      <c r="M66" s="157">
        <f t="shared" si="42"/>
        <v>572.5</v>
      </c>
      <c r="N66" s="157">
        <f t="shared" si="43"/>
        <v>573.1</v>
      </c>
      <c r="O66" s="158">
        <f t="shared" si="44"/>
        <v>572.8</v>
      </c>
      <c r="P66" s="404">
        <f t="shared" si="45"/>
        <v>2.5</v>
      </c>
      <c r="Q66" s="405">
        <f t="shared" si="46"/>
        <v>3.6000000000000227</v>
      </c>
      <c r="R66" s="405">
        <f t="shared" si="47"/>
        <v>5.2999999999999545</v>
      </c>
      <c r="S66" s="405">
        <f t="shared" si="48"/>
        <v>3</v>
      </c>
      <c r="T66" s="405">
        <f t="shared" si="49"/>
        <v>3.5999999999999943</v>
      </c>
      <c r="U66" s="174">
        <f t="shared" si="50"/>
        <v>129.5999999999998</v>
      </c>
      <c r="V66" s="141">
        <f t="shared" si="51"/>
        <v>0</v>
      </c>
      <c r="W66" s="142">
        <f t="shared" si="52"/>
        <v>0</v>
      </c>
      <c r="X66" s="142">
        <f t="shared" si="53"/>
        <v>0</v>
      </c>
      <c r="Y66" s="142">
        <f t="shared" si="54"/>
        <v>0</v>
      </c>
      <c r="Z66" s="25">
        <f t="shared" si="55"/>
        <v>0</v>
      </c>
      <c r="AA66" s="227">
        <f t="shared" si="56"/>
        <v>0</v>
      </c>
    </row>
    <row r="67" spans="1:27" s="3" customFormat="1" ht="15.75" customHeight="1">
      <c r="A67" s="406">
        <v>4</v>
      </c>
      <c r="B67" s="41" t="s">
        <v>22</v>
      </c>
      <c r="C67" s="60" t="s">
        <v>31</v>
      </c>
      <c r="D67" s="399">
        <v>575.8</v>
      </c>
      <c r="E67" s="354">
        <v>578.4</v>
      </c>
      <c r="F67" s="354">
        <v>581.5</v>
      </c>
      <c r="G67" s="400">
        <v>577.9</v>
      </c>
      <c r="H67" s="401">
        <f t="shared" si="57"/>
        <v>572.8</v>
      </c>
      <c r="I67" s="402">
        <f t="shared" si="58"/>
        <v>573.1</v>
      </c>
      <c r="J67" s="402">
        <v>574.1</v>
      </c>
      <c r="K67" s="403">
        <v>573.4</v>
      </c>
      <c r="L67" s="139">
        <f t="shared" si="41"/>
        <v>572.8</v>
      </c>
      <c r="M67" s="157">
        <f t="shared" si="42"/>
        <v>573.1</v>
      </c>
      <c r="N67" s="157">
        <f t="shared" si="43"/>
        <v>574.1</v>
      </c>
      <c r="O67" s="158">
        <f t="shared" si="44"/>
        <v>573.4</v>
      </c>
      <c r="P67" s="404">
        <f t="shared" si="45"/>
        <v>3</v>
      </c>
      <c r="Q67" s="405">
        <f t="shared" si="46"/>
        <v>5.2999999999999545</v>
      </c>
      <c r="R67" s="405">
        <f t="shared" si="47"/>
        <v>7.399999999999977</v>
      </c>
      <c r="S67" s="405">
        <f t="shared" si="48"/>
        <v>4.5</v>
      </c>
      <c r="T67" s="405">
        <f t="shared" si="49"/>
        <v>5.049999999999983</v>
      </c>
      <c r="U67" s="174">
        <f t="shared" si="50"/>
        <v>181.7999999999994</v>
      </c>
      <c r="V67" s="141">
        <f t="shared" si="51"/>
        <v>0</v>
      </c>
      <c r="W67" s="142">
        <f t="shared" si="52"/>
        <v>0</v>
      </c>
      <c r="X67" s="142">
        <f t="shared" si="53"/>
        <v>0</v>
      </c>
      <c r="Y67" s="142">
        <f t="shared" si="54"/>
        <v>0</v>
      </c>
      <c r="Z67" s="25">
        <f t="shared" si="55"/>
        <v>0</v>
      </c>
      <c r="AA67" s="227">
        <f t="shared" si="56"/>
        <v>0</v>
      </c>
    </row>
    <row r="68" spans="1:27" s="3" customFormat="1" ht="15.75" customHeight="1">
      <c r="A68" s="406">
        <v>5</v>
      </c>
      <c r="B68" s="41" t="s">
        <v>22</v>
      </c>
      <c r="C68" s="60" t="s">
        <v>32</v>
      </c>
      <c r="D68" s="399">
        <v>577.9</v>
      </c>
      <c r="E68" s="354">
        <v>581.5</v>
      </c>
      <c r="F68" s="354">
        <v>582.6</v>
      </c>
      <c r="G68" s="400">
        <v>580.6</v>
      </c>
      <c r="H68" s="401">
        <f t="shared" si="57"/>
        <v>573.4</v>
      </c>
      <c r="I68" s="402">
        <f t="shared" si="58"/>
        <v>574.1</v>
      </c>
      <c r="J68" s="402">
        <v>575</v>
      </c>
      <c r="K68" s="403">
        <v>574.5</v>
      </c>
      <c r="L68" s="139">
        <f t="shared" si="41"/>
        <v>573.4</v>
      </c>
      <c r="M68" s="157">
        <f t="shared" si="42"/>
        <v>574.1</v>
      </c>
      <c r="N68" s="157">
        <f t="shared" si="43"/>
        <v>575</v>
      </c>
      <c r="O68" s="158">
        <f t="shared" si="44"/>
        <v>574.5</v>
      </c>
      <c r="P68" s="404">
        <f t="shared" si="45"/>
        <v>4.5</v>
      </c>
      <c r="Q68" s="405">
        <f t="shared" si="46"/>
        <v>7.399999999999977</v>
      </c>
      <c r="R68" s="405">
        <f t="shared" si="47"/>
        <v>7.600000000000023</v>
      </c>
      <c r="S68" s="405">
        <f t="shared" si="48"/>
        <v>6.100000000000023</v>
      </c>
      <c r="T68" s="405">
        <f t="shared" si="49"/>
        <v>6.400000000000006</v>
      </c>
      <c r="U68" s="174">
        <f t="shared" si="50"/>
        <v>230.4000000000002</v>
      </c>
      <c r="V68" s="141">
        <f t="shared" si="51"/>
        <v>0</v>
      </c>
      <c r="W68" s="142">
        <f t="shared" si="52"/>
        <v>0</v>
      </c>
      <c r="X68" s="142">
        <f t="shared" si="53"/>
        <v>0</v>
      </c>
      <c r="Y68" s="142">
        <f t="shared" si="54"/>
        <v>0</v>
      </c>
      <c r="Z68" s="25">
        <f t="shared" si="55"/>
        <v>0</v>
      </c>
      <c r="AA68" s="227">
        <f t="shared" si="56"/>
        <v>0</v>
      </c>
    </row>
    <row r="69" spans="1:27" s="3" customFormat="1" ht="15.75" customHeight="1">
      <c r="A69" s="406">
        <v>6</v>
      </c>
      <c r="B69" s="41" t="s">
        <v>22</v>
      </c>
      <c r="C69" s="60" t="s">
        <v>33</v>
      </c>
      <c r="D69" s="399">
        <v>580.6</v>
      </c>
      <c r="E69" s="354">
        <v>582.6</v>
      </c>
      <c r="F69" s="354">
        <v>582.6</v>
      </c>
      <c r="G69" s="400">
        <v>582</v>
      </c>
      <c r="H69" s="401">
        <f t="shared" si="57"/>
        <v>574.5</v>
      </c>
      <c r="I69" s="402">
        <f t="shared" si="58"/>
        <v>575</v>
      </c>
      <c r="J69" s="402">
        <v>575.5</v>
      </c>
      <c r="K69" s="403">
        <v>575.2</v>
      </c>
      <c r="L69" s="139">
        <f t="shared" si="41"/>
        <v>574.5</v>
      </c>
      <c r="M69" s="157">
        <f t="shared" si="42"/>
        <v>575</v>
      </c>
      <c r="N69" s="157">
        <f t="shared" si="43"/>
        <v>575.5</v>
      </c>
      <c r="O69" s="158">
        <f t="shared" si="44"/>
        <v>575.2</v>
      </c>
      <c r="P69" s="404">
        <f t="shared" si="45"/>
        <v>6.100000000000023</v>
      </c>
      <c r="Q69" s="405">
        <f t="shared" si="46"/>
        <v>7.600000000000023</v>
      </c>
      <c r="R69" s="405">
        <f t="shared" si="47"/>
        <v>7.100000000000023</v>
      </c>
      <c r="S69" s="405">
        <f t="shared" si="48"/>
        <v>6.7999999999999545</v>
      </c>
      <c r="T69" s="405">
        <f t="shared" si="49"/>
        <v>6.900000000000006</v>
      </c>
      <c r="U69" s="174">
        <f t="shared" si="50"/>
        <v>248.4000000000002</v>
      </c>
      <c r="V69" s="141">
        <f t="shared" si="51"/>
        <v>0</v>
      </c>
      <c r="W69" s="142">
        <f t="shared" si="52"/>
        <v>0</v>
      </c>
      <c r="X69" s="142">
        <f t="shared" si="53"/>
        <v>0</v>
      </c>
      <c r="Y69" s="142">
        <f t="shared" si="54"/>
        <v>0</v>
      </c>
      <c r="Z69" s="25">
        <f t="shared" si="55"/>
        <v>0</v>
      </c>
      <c r="AA69" s="227">
        <f t="shared" si="56"/>
        <v>0</v>
      </c>
    </row>
    <row r="70" spans="1:27" s="3" customFormat="1" ht="15.75" customHeight="1">
      <c r="A70" s="406">
        <v>7</v>
      </c>
      <c r="B70" s="41" t="s">
        <v>22</v>
      </c>
      <c r="C70" s="60" t="s">
        <v>34</v>
      </c>
      <c r="D70" s="399">
        <v>582</v>
      </c>
      <c r="E70" s="354">
        <v>582.6</v>
      </c>
      <c r="F70" s="354">
        <v>582.7</v>
      </c>
      <c r="G70" s="400">
        <v>580.5</v>
      </c>
      <c r="H70" s="401">
        <f t="shared" si="57"/>
        <v>575.2</v>
      </c>
      <c r="I70" s="402">
        <f t="shared" si="58"/>
        <v>575.5</v>
      </c>
      <c r="J70" s="402">
        <v>575.8</v>
      </c>
      <c r="K70" s="403">
        <v>575.6</v>
      </c>
      <c r="L70" s="139">
        <f t="shared" si="41"/>
        <v>575.2</v>
      </c>
      <c r="M70" s="157">
        <f t="shared" si="42"/>
        <v>575.5</v>
      </c>
      <c r="N70" s="157">
        <f t="shared" si="43"/>
        <v>575.8</v>
      </c>
      <c r="O70" s="158">
        <f t="shared" si="44"/>
        <v>575.6</v>
      </c>
      <c r="P70" s="404">
        <f t="shared" si="45"/>
        <v>6.7999999999999545</v>
      </c>
      <c r="Q70" s="405">
        <f t="shared" si="46"/>
        <v>7.100000000000023</v>
      </c>
      <c r="R70" s="405">
        <f t="shared" si="47"/>
        <v>6.900000000000091</v>
      </c>
      <c r="S70" s="405">
        <f t="shared" si="48"/>
        <v>4.899999999999977</v>
      </c>
      <c r="T70" s="405">
        <f t="shared" si="49"/>
        <v>6.425000000000011</v>
      </c>
      <c r="U70" s="174">
        <f t="shared" si="50"/>
        <v>231.3000000000004</v>
      </c>
      <c r="V70" s="141">
        <f t="shared" si="51"/>
        <v>0</v>
      </c>
      <c r="W70" s="142">
        <f t="shared" si="52"/>
        <v>0</v>
      </c>
      <c r="X70" s="142">
        <f t="shared" si="53"/>
        <v>0</v>
      </c>
      <c r="Y70" s="142">
        <f t="shared" si="54"/>
        <v>0</v>
      </c>
      <c r="Z70" s="25">
        <f t="shared" si="55"/>
        <v>0</v>
      </c>
      <c r="AA70" s="227">
        <f t="shared" si="56"/>
        <v>0</v>
      </c>
    </row>
    <row r="71" spans="1:27" s="3" customFormat="1" ht="15.75" customHeight="1">
      <c r="A71" s="406">
        <v>8</v>
      </c>
      <c r="B71" s="41" t="s">
        <v>22</v>
      </c>
      <c r="C71" s="60" t="s">
        <v>35</v>
      </c>
      <c r="D71" s="399">
        <v>580.5</v>
      </c>
      <c r="E71" s="354">
        <v>582.7</v>
      </c>
      <c r="F71" s="354">
        <v>579.8</v>
      </c>
      <c r="G71" s="400">
        <v>579.4</v>
      </c>
      <c r="H71" s="401">
        <f t="shared" si="57"/>
        <v>575.6</v>
      </c>
      <c r="I71" s="402">
        <f t="shared" si="58"/>
        <v>575.8</v>
      </c>
      <c r="J71" s="402">
        <v>576.3</v>
      </c>
      <c r="K71" s="403">
        <v>576.1</v>
      </c>
      <c r="L71" s="139">
        <f t="shared" si="41"/>
        <v>575.6</v>
      </c>
      <c r="M71" s="157">
        <f t="shared" si="42"/>
        <v>575.8</v>
      </c>
      <c r="N71" s="157">
        <f t="shared" si="43"/>
        <v>576.3</v>
      </c>
      <c r="O71" s="158">
        <f t="shared" si="44"/>
        <v>576.1</v>
      </c>
      <c r="P71" s="404">
        <f t="shared" si="45"/>
        <v>4.899999999999977</v>
      </c>
      <c r="Q71" s="405">
        <f t="shared" si="46"/>
        <v>6.900000000000091</v>
      </c>
      <c r="R71" s="405">
        <f t="shared" si="47"/>
        <v>3.5</v>
      </c>
      <c r="S71" s="405">
        <f t="shared" si="48"/>
        <v>3.2999999999999545</v>
      </c>
      <c r="T71" s="405">
        <f t="shared" si="49"/>
        <v>4.650000000000006</v>
      </c>
      <c r="U71" s="174">
        <f t="shared" si="50"/>
        <v>167.4000000000002</v>
      </c>
      <c r="V71" s="141">
        <f t="shared" si="51"/>
        <v>0</v>
      </c>
      <c r="W71" s="142">
        <f t="shared" si="52"/>
        <v>0</v>
      </c>
      <c r="X71" s="142">
        <f t="shared" si="53"/>
        <v>0</v>
      </c>
      <c r="Y71" s="142">
        <f t="shared" si="54"/>
        <v>0</v>
      </c>
      <c r="Z71" s="25">
        <f t="shared" si="55"/>
        <v>0</v>
      </c>
      <c r="AA71" s="227">
        <f t="shared" si="56"/>
        <v>0</v>
      </c>
    </row>
    <row r="72" spans="1:27" s="3" customFormat="1" ht="15.75" customHeight="1" thickBot="1">
      <c r="A72" s="407">
        <v>9</v>
      </c>
      <c r="B72" s="35" t="s">
        <v>22</v>
      </c>
      <c r="C72" s="61" t="s">
        <v>36</v>
      </c>
      <c r="D72" s="408">
        <v>579.4</v>
      </c>
      <c r="E72" s="333">
        <v>579.8</v>
      </c>
      <c r="F72" s="333">
        <v>580.5</v>
      </c>
      <c r="G72" s="409">
        <v>580.3</v>
      </c>
      <c r="H72" s="410">
        <v>576.5</v>
      </c>
      <c r="I72" s="411">
        <v>576.5</v>
      </c>
      <c r="J72" s="411">
        <v>577</v>
      </c>
      <c r="K72" s="412">
        <v>577</v>
      </c>
      <c r="L72" s="108">
        <f t="shared" si="41"/>
        <v>576.5</v>
      </c>
      <c r="M72" s="109">
        <f t="shared" si="42"/>
        <v>576.5</v>
      </c>
      <c r="N72" s="109">
        <f t="shared" si="43"/>
        <v>577</v>
      </c>
      <c r="O72" s="176">
        <f t="shared" si="44"/>
        <v>577</v>
      </c>
      <c r="P72" s="413">
        <f t="shared" si="45"/>
        <v>2.8999999999999773</v>
      </c>
      <c r="Q72" s="414">
        <f t="shared" si="46"/>
        <v>3.2999999999999545</v>
      </c>
      <c r="R72" s="414">
        <f t="shared" si="47"/>
        <v>3.5</v>
      </c>
      <c r="S72" s="414">
        <f t="shared" si="48"/>
        <v>3.2999999999999545</v>
      </c>
      <c r="T72" s="414">
        <f t="shared" si="49"/>
        <v>3.2499999999999716</v>
      </c>
      <c r="U72" s="177">
        <f t="shared" si="50"/>
        <v>116.99999999999898</v>
      </c>
      <c r="V72" s="112">
        <f t="shared" si="51"/>
        <v>0</v>
      </c>
      <c r="W72" s="113">
        <f t="shared" si="52"/>
        <v>0</v>
      </c>
      <c r="X72" s="113">
        <f t="shared" si="53"/>
        <v>0</v>
      </c>
      <c r="Y72" s="113">
        <f t="shared" si="54"/>
        <v>0</v>
      </c>
      <c r="Z72" s="22">
        <f t="shared" si="55"/>
        <v>0</v>
      </c>
      <c r="AA72" s="224">
        <f t="shared" si="56"/>
        <v>0</v>
      </c>
    </row>
    <row r="73" spans="1:27" s="3" customFormat="1" ht="15.75" customHeight="1">
      <c r="A73" s="415">
        <v>10</v>
      </c>
      <c r="B73" s="62" t="s">
        <v>23</v>
      </c>
      <c r="C73" s="63" t="s">
        <v>28</v>
      </c>
      <c r="D73" s="416">
        <v>572.4</v>
      </c>
      <c r="E73" s="320">
        <v>572</v>
      </c>
      <c r="F73" s="320">
        <v>575.5</v>
      </c>
      <c r="G73" s="417">
        <v>574.4</v>
      </c>
      <c r="H73" s="418">
        <v>570.4</v>
      </c>
      <c r="I73" s="419">
        <v>570.4</v>
      </c>
      <c r="J73" s="419">
        <v>570.8</v>
      </c>
      <c r="K73" s="420">
        <v>570.8</v>
      </c>
      <c r="L73" s="421">
        <f>M64</f>
        <v>571.8</v>
      </c>
      <c r="M73" s="422">
        <v>575.3</v>
      </c>
      <c r="N73" s="422">
        <v>574.7</v>
      </c>
      <c r="O73" s="178">
        <v>572.3</v>
      </c>
      <c r="P73" s="423">
        <f t="shared" si="45"/>
        <v>2</v>
      </c>
      <c r="Q73" s="424">
        <f t="shared" si="46"/>
        <v>1.6000000000000227</v>
      </c>
      <c r="R73" s="424">
        <f t="shared" si="47"/>
        <v>4.7000000000000455</v>
      </c>
      <c r="S73" s="424">
        <f t="shared" si="48"/>
        <v>3.6000000000000227</v>
      </c>
      <c r="T73" s="424">
        <f t="shared" si="49"/>
        <v>2.9750000000000227</v>
      </c>
      <c r="U73" s="179">
        <f t="shared" si="50"/>
        <v>107.10000000000082</v>
      </c>
      <c r="V73" s="83">
        <f aca="true" t="shared" si="59" ref="V73:V81">L73-H73</f>
        <v>1.3999999999999773</v>
      </c>
      <c r="W73" s="84">
        <f aca="true" t="shared" si="60" ref="W73:W81">M73-I73</f>
        <v>4.899999999999977</v>
      </c>
      <c r="X73" s="84">
        <f aca="true" t="shared" si="61" ref="X73:X81">N73-J73</f>
        <v>3.900000000000091</v>
      </c>
      <c r="Y73" s="84">
        <f aca="true" t="shared" si="62" ref="Y73:Y81">O73-K73</f>
        <v>1.5</v>
      </c>
      <c r="Z73" s="28">
        <f t="shared" si="55"/>
        <v>2.9250000000000114</v>
      </c>
      <c r="AA73" s="229">
        <f t="shared" si="56"/>
        <v>105.30000000000041</v>
      </c>
    </row>
    <row r="74" spans="1:27" s="3" customFormat="1" ht="15.75" customHeight="1">
      <c r="A74" s="338">
        <v>11</v>
      </c>
      <c r="B74" s="64" t="s">
        <v>23</v>
      </c>
      <c r="C74" s="65" t="s">
        <v>29</v>
      </c>
      <c r="D74" s="425">
        <v>574.4</v>
      </c>
      <c r="E74" s="343">
        <v>575.5</v>
      </c>
      <c r="F74" s="343">
        <v>577.7</v>
      </c>
      <c r="G74" s="426">
        <v>576.1</v>
      </c>
      <c r="H74" s="182">
        <v>570.8</v>
      </c>
      <c r="I74" s="183">
        <v>570.8</v>
      </c>
      <c r="J74" s="183">
        <v>571.2</v>
      </c>
      <c r="K74" s="180">
        <v>571.2</v>
      </c>
      <c r="L74" s="182">
        <f aca="true" t="shared" si="63" ref="L74:L81">O73</f>
        <v>572.3</v>
      </c>
      <c r="M74" s="183">
        <f>N73</f>
        <v>574.7</v>
      </c>
      <c r="N74" s="183">
        <f>M74+0.15</f>
        <v>574.85</v>
      </c>
      <c r="O74" s="180">
        <v>572.5</v>
      </c>
      <c r="P74" s="427">
        <f t="shared" si="45"/>
        <v>3.6000000000000227</v>
      </c>
      <c r="Q74" s="428">
        <f t="shared" si="46"/>
        <v>4.7000000000000455</v>
      </c>
      <c r="R74" s="428">
        <f t="shared" si="47"/>
        <v>6.5</v>
      </c>
      <c r="S74" s="428">
        <f t="shared" si="48"/>
        <v>4.899999999999977</v>
      </c>
      <c r="T74" s="428">
        <f t="shared" si="49"/>
        <v>4.925000000000011</v>
      </c>
      <c r="U74" s="181">
        <f t="shared" si="50"/>
        <v>177.3000000000004</v>
      </c>
      <c r="V74" s="127">
        <f t="shared" si="59"/>
        <v>1.5</v>
      </c>
      <c r="W74" s="128">
        <f t="shared" si="60"/>
        <v>3.900000000000091</v>
      </c>
      <c r="X74" s="128">
        <f t="shared" si="61"/>
        <v>3.6499999999999773</v>
      </c>
      <c r="Y74" s="128">
        <f t="shared" si="62"/>
        <v>1.2999999999999545</v>
      </c>
      <c r="Z74" s="23">
        <f t="shared" si="55"/>
        <v>2.5875000000000057</v>
      </c>
      <c r="AA74" s="225">
        <f t="shared" si="56"/>
        <v>93.1500000000002</v>
      </c>
    </row>
    <row r="75" spans="1:27" s="3" customFormat="1" ht="15.75" customHeight="1">
      <c r="A75" s="338">
        <v>12</v>
      </c>
      <c r="B75" s="64" t="s">
        <v>23</v>
      </c>
      <c r="C75" s="65" t="s">
        <v>30</v>
      </c>
      <c r="D75" s="425">
        <v>576.1</v>
      </c>
      <c r="E75" s="343">
        <v>577.7</v>
      </c>
      <c r="F75" s="343">
        <v>580.6</v>
      </c>
      <c r="G75" s="426">
        <v>578.4</v>
      </c>
      <c r="H75" s="182">
        <v>571.5</v>
      </c>
      <c r="I75" s="183">
        <f>H75</f>
        <v>571.5</v>
      </c>
      <c r="J75" s="183">
        <v>571.7</v>
      </c>
      <c r="K75" s="180">
        <v>571.7</v>
      </c>
      <c r="L75" s="182">
        <f t="shared" si="63"/>
        <v>572.5</v>
      </c>
      <c r="M75" s="183">
        <f>N74</f>
        <v>574.85</v>
      </c>
      <c r="N75" s="183">
        <f>M75+0.15</f>
        <v>575</v>
      </c>
      <c r="O75" s="180">
        <v>573.1</v>
      </c>
      <c r="P75" s="427">
        <f t="shared" si="45"/>
        <v>4.600000000000023</v>
      </c>
      <c r="Q75" s="428">
        <f t="shared" si="46"/>
        <v>6.2000000000000455</v>
      </c>
      <c r="R75" s="428">
        <f t="shared" si="47"/>
        <v>8.899999999999977</v>
      </c>
      <c r="S75" s="428">
        <f t="shared" si="48"/>
        <v>6.699999999999932</v>
      </c>
      <c r="T75" s="428">
        <f t="shared" si="49"/>
        <v>6.599999999999994</v>
      </c>
      <c r="U75" s="181">
        <f t="shared" si="50"/>
        <v>237.5999999999998</v>
      </c>
      <c r="V75" s="127">
        <f t="shared" si="59"/>
        <v>1</v>
      </c>
      <c r="W75" s="128">
        <f t="shared" si="60"/>
        <v>3.3500000000000227</v>
      </c>
      <c r="X75" s="128">
        <f t="shared" si="61"/>
        <v>3.2999999999999545</v>
      </c>
      <c r="Y75" s="128">
        <f t="shared" si="62"/>
        <v>1.3999999999999773</v>
      </c>
      <c r="Z75" s="23">
        <f t="shared" si="55"/>
        <v>2.2624999999999886</v>
      </c>
      <c r="AA75" s="225">
        <f t="shared" si="56"/>
        <v>81.44999999999959</v>
      </c>
    </row>
    <row r="76" spans="1:27" s="3" customFormat="1" ht="15.75" customHeight="1">
      <c r="A76" s="338">
        <v>13</v>
      </c>
      <c r="B76" s="64" t="s">
        <v>23</v>
      </c>
      <c r="C76" s="65" t="s">
        <v>31</v>
      </c>
      <c r="D76" s="425">
        <v>578.4</v>
      </c>
      <c r="E76" s="343">
        <v>580.6</v>
      </c>
      <c r="F76" s="343">
        <v>583</v>
      </c>
      <c r="G76" s="426">
        <v>581.5</v>
      </c>
      <c r="H76" s="182">
        <f>J75</f>
        <v>571.7</v>
      </c>
      <c r="I76" s="183">
        <f>K75</f>
        <v>571.7</v>
      </c>
      <c r="J76" s="183">
        <v>572.3</v>
      </c>
      <c r="K76" s="180">
        <v>572.3</v>
      </c>
      <c r="L76" s="182">
        <f t="shared" si="63"/>
        <v>573.1</v>
      </c>
      <c r="M76" s="183">
        <f>N75</f>
        <v>575</v>
      </c>
      <c r="N76" s="183">
        <f>M76+0.15</f>
        <v>575.15</v>
      </c>
      <c r="O76" s="180">
        <v>574.4</v>
      </c>
      <c r="P76" s="427">
        <f t="shared" si="45"/>
        <v>6.699999999999932</v>
      </c>
      <c r="Q76" s="428">
        <f t="shared" si="46"/>
        <v>8.899999999999977</v>
      </c>
      <c r="R76" s="428">
        <f t="shared" si="47"/>
        <v>10.700000000000045</v>
      </c>
      <c r="S76" s="428">
        <f t="shared" si="48"/>
        <v>9.200000000000045</v>
      </c>
      <c r="T76" s="428">
        <f t="shared" si="49"/>
        <v>8.875</v>
      </c>
      <c r="U76" s="181">
        <f t="shared" si="50"/>
        <v>319.5</v>
      </c>
      <c r="V76" s="127">
        <f t="shared" si="59"/>
        <v>1.3999999999999773</v>
      </c>
      <c r="W76" s="128">
        <f t="shared" si="60"/>
        <v>3.2999999999999545</v>
      </c>
      <c r="X76" s="128">
        <f t="shared" si="61"/>
        <v>2.8500000000000227</v>
      </c>
      <c r="Y76" s="128">
        <f t="shared" si="62"/>
        <v>2.1000000000000227</v>
      </c>
      <c r="Z76" s="23">
        <f t="shared" si="55"/>
        <v>2.4124999999999943</v>
      </c>
      <c r="AA76" s="225">
        <f t="shared" si="56"/>
        <v>86.8499999999998</v>
      </c>
    </row>
    <row r="77" spans="1:27" s="3" customFormat="1" ht="15.75" customHeight="1">
      <c r="A77" s="338">
        <v>14</v>
      </c>
      <c r="B77" s="64" t="s">
        <v>23</v>
      </c>
      <c r="C77" s="65" t="s">
        <v>32</v>
      </c>
      <c r="D77" s="425">
        <v>581.5</v>
      </c>
      <c r="E77" s="343">
        <v>583</v>
      </c>
      <c r="F77" s="343">
        <v>582.6</v>
      </c>
      <c r="G77" s="426">
        <v>582.6</v>
      </c>
      <c r="H77" s="182">
        <f>K76</f>
        <v>572.3</v>
      </c>
      <c r="I77" s="183">
        <f>J76</f>
        <v>572.3</v>
      </c>
      <c r="J77" s="122">
        <v>572.8</v>
      </c>
      <c r="K77" s="121">
        <v>572.8</v>
      </c>
      <c r="L77" s="182">
        <f t="shared" si="63"/>
        <v>574.4</v>
      </c>
      <c r="M77" s="183">
        <f>N76</f>
        <v>575.15</v>
      </c>
      <c r="N77" s="183">
        <v>575.5</v>
      </c>
      <c r="O77" s="180">
        <v>575</v>
      </c>
      <c r="P77" s="427">
        <f t="shared" si="45"/>
        <v>9.200000000000045</v>
      </c>
      <c r="Q77" s="428">
        <f t="shared" si="46"/>
        <v>10.700000000000045</v>
      </c>
      <c r="R77" s="428">
        <f t="shared" si="47"/>
        <v>9.800000000000068</v>
      </c>
      <c r="S77" s="428">
        <f t="shared" si="48"/>
        <v>9.800000000000068</v>
      </c>
      <c r="T77" s="428">
        <f t="shared" si="49"/>
        <v>9.875000000000057</v>
      </c>
      <c r="U77" s="181">
        <f t="shared" si="50"/>
        <v>355.50000000000205</v>
      </c>
      <c r="V77" s="127">
        <f t="shared" si="59"/>
        <v>2.1000000000000227</v>
      </c>
      <c r="W77" s="128">
        <f t="shared" si="60"/>
        <v>2.8500000000000227</v>
      </c>
      <c r="X77" s="128">
        <f t="shared" si="61"/>
        <v>2.7000000000000455</v>
      </c>
      <c r="Y77" s="128">
        <f t="shared" si="62"/>
        <v>2.2000000000000455</v>
      </c>
      <c r="Z77" s="23">
        <f t="shared" si="55"/>
        <v>2.462500000000034</v>
      </c>
      <c r="AA77" s="225">
        <f t="shared" si="56"/>
        <v>88.65000000000123</v>
      </c>
    </row>
    <row r="78" spans="1:27" s="3" customFormat="1" ht="15.75" customHeight="1">
      <c r="A78" s="338">
        <v>15</v>
      </c>
      <c r="B78" s="64" t="s">
        <v>23</v>
      </c>
      <c r="C78" s="65" t="s">
        <v>33</v>
      </c>
      <c r="D78" s="425">
        <v>582.6</v>
      </c>
      <c r="E78" s="343">
        <v>582.6</v>
      </c>
      <c r="F78" s="343">
        <v>582.7</v>
      </c>
      <c r="G78" s="426">
        <v>582.6</v>
      </c>
      <c r="H78" s="182">
        <v>575</v>
      </c>
      <c r="I78" s="183">
        <v>575.3</v>
      </c>
      <c r="J78" s="183">
        <v>575.8</v>
      </c>
      <c r="K78" s="180">
        <v>575.5</v>
      </c>
      <c r="L78" s="182">
        <f t="shared" si="63"/>
        <v>575</v>
      </c>
      <c r="M78" s="183">
        <v>575.3</v>
      </c>
      <c r="N78" s="183">
        <v>575.8</v>
      </c>
      <c r="O78" s="180">
        <v>575.5</v>
      </c>
      <c r="P78" s="427">
        <f t="shared" si="45"/>
        <v>7.600000000000023</v>
      </c>
      <c r="Q78" s="428">
        <f t="shared" si="46"/>
        <v>7.300000000000068</v>
      </c>
      <c r="R78" s="428">
        <f t="shared" si="47"/>
        <v>6.900000000000091</v>
      </c>
      <c r="S78" s="428">
        <f t="shared" si="48"/>
        <v>7.100000000000023</v>
      </c>
      <c r="T78" s="428">
        <f t="shared" si="49"/>
        <v>7.225000000000051</v>
      </c>
      <c r="U78" s="181">
        <f t="shared" si="50"/>
        <v>260.10000000000184</v>
      </c>
      <c r="V78" s="127">
        <f t="shared" si="59"/>
        <v>0</v>
      </c>
      <c r="W78" s="128">
        <f t="shared" si="60"/>
        <v>0</v>
      </c>
      <c r="X78" s="128">
        <f>N78-J78</f>
        <v>0</v>
      </c>
      <c r="Y78" s="128">
        <f t="shared" si="62"/>
        <v>0</v>
      </c>
      <c r="Z78" s="23">
        <f t="shared" si="55"/>
        <v>0</v>
      </c>
      <c r="AA78" s="225">
        <f t="shared" si="56"/>
        <v>0</v>
      </c>
    </row>
    <row r="79" spans="1:27" s="3" customFormat="1" ht="15.75" customHeight="1">
      <c r="A79" s="338">
        <v>16</v>
      </c>
      <c r="B79" s="64" t="s">
        <v>23</v>
      </c>
      <c r="C79" s="65" t="s">
        <v>34</v>
      </c>
      <c r="D79" s="425">
        <v>582.6</v>
      </c>
      <c r="E79" s="343">
        <v>582.7</v>
      </c>
      <c r="F79" s="343">
        <v>582.8</v>
      </c>
      <c r="G79" s="426">
        <v>582.7</v>
      </c>
      <c r="H79" s="182">
        <v>575.5</v>
      </c>
      <c r="I79" s="183">
        <v>575.8</v>
      </c>
      <c r="J79" s="183">
        <v>576.2</v>
      </c>
      <c r="K79" s="180">
        <v>575.8</v>
      </c>
      <c r="L79" s="182">
        <f t="shared" si="63"/>
        <v>575.5</v>
      </c>
      <c r="M79" s="183">
        <v>575.8</v>
      </c>
      <c r="N79" s="183">
        <v>576.2</v>
      </c>
      <c r="O79" s="180">
        <v>575.8</v>
      </c>
      <c r="P79" s="427">
        <f t="shared" si="45"/>
        <v>7.100000000000023</v>
      </c>
      <c r="Q79" s="428">
        <f t="shared" si="46"/>
        <v>6.900000000000091</v>
      </c>
      <c r="R79" s="428">
        <f t="shared" si="47"/>
        <v>6.599999999999909</v>
      </c>
      <c r="S79" s="428">
        <f t="shared" si="48"/>
        <v>6.900000000000091</v>
      </c>
      <c r="T79" s="428">
        <f t="shared" si="49"/>
        <v>6.875000000000028</v>
      </c>
      <c r="U79" s="181">
        <f t="shared" si="50"/>
        <v>247.50000000000102</v>
      </c>
      <c r="V79" s="127">
        <f t="shared" si="59"/>
        <v>0</v>
      </c>
      <c r="W79" s="128">
        <f t="shared" si="60"/>
        <v>0</v>
      </c>
      <c r="X79" s="128">
        <f t="shared" si="61"/>
        <v>0</v>
      </c>
      <c r="Y79" s="128">
        <f t="shared" si="62"/>
        <v>0</v>
      </c>
      <c r="Z79" s="23">
        <f t="shared" si="55"/>
        <v>0</v>
      </c>
      <c r="AA79" s="225">
        <f t="shared" si="56"/>
        <v>0</v>
      </c>
    </row>
    <row r="80" spans="1:27" s="3" customFormat="1" ht="15.75" customHeight="1">
      <c r="A80" s="338">
        <v>17</v>
      </c>
      <c r="B80" s="64" t="s">
        <v>23</v>
      </c>
      <c r="C80" s="65" t="s">
        <v>35</v>
      </c>
      <c r="D80" s="425">
        <v>582.7</v>
      </c>
      <c r="E80" s="343">
        <v>582.8</v>
      </c>
      <c r="F80" s="343">
        <v>580.8</v>
      </c>
      <c r="G80" s="426">
        <v>579.8</v>
      </c>
      <c r="H80" s="182">
        <v>575.8</v>
      </c>
      <c r="I80" s="183">
        <v>576.2</v>
      </c>
      <c r="J80" s="183">
        <v>577</v>
      </c>
      <c r="K80" s="180">
        <v>576.3</v>
      </c>
      <c r="L80" s="182">
        <f t="shared" si="63"/>
        <v>575.8</v>
      </c>
      <c r="M80" s="183">
        <v>576.2</v>
      </c>
      <c r="N80" s="183">
        <v>577</v>
      </c>
      <c r="O80" s="180">
        <v>576.3</v>
      </c>
      <c r="P80" s="427">
        <f t="shared" si="45"/>
        <v>6.900000000000091</v>
      </c>
      <c r="Q80" s="428">
        <f t="shared" si="46"/>
        <v>6.599999999999909</v>
      </c>
      <c r="R80" s="428">
        <f t="shared" si="47"/>
        <v>3.7999999999999545</v>
      </c>
      <c r="S80" s="428">
        <f t="shared" si="48"/>
        <v>3.5</v>
      </c>
      <c r="T80" s="428">
        <f t="shared" si="49"/>
        <v>5.199999999999989</v>
      </c>
      <c r="U80" s="181">
        <f t="shared" si="50"/>
        <v>187.1999999999996</v>
      </c>
      <c r="V80" s="127">
        <f t="shared" si="59"/>
        <v>0</v>
      </c>
      <c r="W80" s="128">
        <f t="shared" si="60"/>
        <v>0</v>
      </c>
      <c r="X80" s="128">
        <f t="shared" si="61"/>
        <v>0</v>
      </c>
      <c r="Y80" s="128">
        <f t="shared" si="62"/>
        <v>0</v>
      </c>
      <c r="Z80" s="23">
        <f t="shared" si="55"/>
        <v>0</v>
      </c>
      <c r="AA80" s="225">
        <f t="shared" si="56"/>
        <v>0</v>
      </c>
    </row>
    <row r="81" spans="1:27" s="3" customFormat="1" ht="15.75" customHeight="1" thickBot="1">
      <c r="A81" s="429">
        <v>18</v>
      </c>
      <c r="B81" s="66" t="s">
        <v>23</v>
      </c>
      <c r="C81" s="67" t="s">
        <v>36</v>
      </c>
      <c r="D81" s="430">
        <v>579.8</v>
      </c>
      <c r="E81" s="349">
        <v>580.8</v>
      </c>
      <c r="F81" s="349">
        <v>580.8</v>
      </c>
      <c r="G81" s="431">
        <v>580.5</v>
      </c>
      <c r="H81" s="432">
        <v>576.3</v>
      </c>
      <c r="I81" s="433">
        <v>577</v>
      </c>
      <c r="J81" s="433">
        <v>577</v>
      </c>
      <c r="K81" s="434">
        <v>577</v>
      </c>
      <c r="L81" s="184">
        <f t="shared" si="63"/>
        <v>576.3</v>
      </c>
      <c r="M81" s="185">
        <v>577</v>
      </c>
      <c r="N81" s="185">
        <v>577</v>
      </c>
      <c r="O81" s="186">
        <v>577</v>
      </c>
      <c r="P81" s="435">
        <f t="shared" si="45"/>
        <v>3.5</v>
      </c>
      <c r="Q81" s="436">
        <f t="shared" si="46"/>
        <v>3.7999999999999545</v>
      </c>
      <c r="R81" s="436">
        <f t="shared" si="47"/>
        <v>3.7999999999999545</v>
      </c>
      <c r="S81" s="436">
        <f t="shared" si="48"/>
        <v>3.5</v>
      </c>
      <c r="T81" s="436">
        <f t="shared" si="49"/>
        <v>3.6499999999999773</v>
      </c>
      <c r="U81" s="187">
        <f t="shared" si="50"/>
        <v>131.39999999999918</v>
      </c>
      <c r="V81" s="131">
        <f t="shared" si="59"/>
        <v>0</v>
      </c>
      <c r="W81" s="132">
        <f t="shared" si="60"/>
        <v>0</v>
      </c>
      <c r="X81" s="132">
        <f t="shared" si="61"/>
        <v>0</v>
      </c>
      <c r="Y81" s="132">
        <f t="shared" si="62"/>
        <v>0</v>
      </c>
      <c r="Z81" s="20">
        <f t="shared" si="55"/>
        <v>0</v>
      </c>
      <c r="AA81" s="222">
        <f t="shared" si="56"/>
        <v>0</v>
      </c>
    </row>
    <row r="82" spans="1:27" s="3" customFormat="1" ht="15.75" customHeight="1">
      <c r="A82" s="398">
        <v>19</v>
      </c>
      <c r="B82" s="33" t="s">
        <v>10</v>
      </c>
      <c r="C82" s="59" t="s">
        <v>28</v>
      </c>
      <c r="D82" s="437">
        <v>572</v>
      </c>
      <c r="E82" s="374">
        <v>573.1</v>
      </c>
      <c r="F82" s="374">
        <v>576</v>
      </c>
      <c r="G82" s="438">
        <v>575.5</v>
      </c>
      <c r="H82" s="99">
        <v>570.4</v>
      </c>
      <c r="I82" s="100">
        <v>570.4</v>
      </c>
      <c r="J82" s="100">
        <v>570.8</v>
      </c>
      <c r="K82" s="153">
        <v>570.8</v>
      </c>
      <c r="L82" s="133">
        <f>M73</f>
        <v>575.3</v>
      </c>
      <c r="M82" s="134">
        <f>L91</f>
        <v>581.1</v>
      </c>
      <c r="N82" s="134">
        <f>O91</f>
        <v>581.0500000000001</v>
      </c>
      <c r="O82" s="350">
        <f>N73</f>
        <v>574.7</v>
      </c>
      <c r="P82" s="439">
        <f t="shared" si="45"/>
        <v>1.6000000000000227</v>
      </c>
      <c r="Q82" s="440">
        <f t="shared" si="46"/>
        <v>2.7000000000000455</v>
      </c>
      <c r="R82" s="440">
        <f t="shared" si="47"/>
        <v>5.2000000000000455</v>
      </c>
      <c r="S82" s="440">
        <f t="shared" si="48"/>
        <v>4.7000000000000455</v>
      </c>
      <c r="T82" s="440">
        <f t="shared" si="49"/>
        <v>3.55000000000004</v>
      </c>
      <c r="U82" s="188">
        <f t="shared" si="50"/>
        <v>127.80000000000143</v>
      </c>
      <c r="V82" s="103">
        <f aca="true" t="shared" si="64" ref="V82:V108">L82-H82</f>
        <v>4.899999999999977</v>
      </c>
      <c r="W82" s="104">
        <f aca="true" t="shared" si="65" ref="W82:W108">M82-I82</f>
        <v>10.700000000000045</v>
      </c>
      <c r="X82" s="104">
        <f aca="true" t="shared" si="66" ref="X82:X108">N82-J82</f>
        <v>10.250000000000114</v>
      </c>
      <c r="Y82" s="104">
        <f aca="true" t="shared" si="67" ref="Y82:Y108">O82-K82</f>
        <v>3.900000000000091</v>
      </c>
      <c r="Z82" s="21">
        <f t="shared" si="55"/>
        <v>7.437500000000057</v>
      </c>
      <c r="AA82" s="223">
        <f t="shared" si="56"/>
        <v>267.75000000000205</v>
      </c>
    </row>
    <row r="83" spans="1:27" s="3" customFormat="1" ht="15.75" customHeight="1">
      <c r="A83" s="406">
        <v>20</v>
      </c>
      <c r="B83" s="41" t="s">
        <v>10</v>
      </c>
      <c r="C83" s="60" t="s">
        <v>29</v>
      </c>
      <c r="D83" s="399">
        <v>575.5</v>
      </c>
      <c r="E83" s="354">
        <v>576</v>
      </c>
      <c r="F83" s="354">
        <v>579.6</v>
      </c>
      <c r="G83" s="400">
        <v>577.7</v>
      </c>
      <c r="H83" s="139">
        <v>570.8</v>
      </c>
      <c r="I83" s="157">
        <v>570.8</v>
      </c>
      <c r="J83" s="157">
        <v>571.2</v>
      </c>
      <c r="K83" s="158">
        <v>571.2</v>
      </c>
      <c r="L83" s="139">
        <f>O82</f>
        <v>574.7</v>
      </c>
      <c r="M83" s="157">
        <f aca="true" t="shared" si="68" ref="M83:M88">N82</f>
        <v>581.0500000000001</v>
      </c>
      <c r="N83" s="157">
        <f>M83+0.15</f>
        <v>581.2</v>
      </c>
      <c r="O83" s="158">
        <f>N74</f>
        <v>574.85</v>
      </c>
      <c r="P83" s="404">
        <f t="shared" si="45"/>
        <v>4.7000000000000455</v>
      </c>
      <c r="Q83" s="405">
        <f t="shared" si="46"/>
        <v>5.2000000000000455</v>
      </c>
      <c r="R83" s="405">
        <f t="shared" si="47"/>
        <v>8.399999999999977</v>
      </c>
      <c r="S83" s="405">
        <f t="shared" si="48"/>
        <v>6.5</v>
      </c>
      <c r="T83" s="405">
        <f t="shared" si="49"/>
        <v>6.200000000000017</v>
      </c>
      <c r="U83" s="174">
        <f t="shared" si="50"/>
        <v>223.2000000000006</v>
      </c>
      <c r="V83" s="141">
        <f t="shared" si="64"/>
        <v>3.900000000000091</v>
      </c>
      <c r="W83" s="142">
        <f t="shared" si="65"/>
        <v>10.250000000000114</v>
      </c>
      <c r="X83" s="142">
        <f t="shared" si="66"/>
        <v>10</v>
      </c>
      <c r="Y83" s="142">
        <f t="shared" si="67"/>
        <v>3.6499999999999773</v>
      </c>
      <c r="Z83" s="25">
        <f t="shared" si="55"/>
        <v>6.9500000000000455</v>
      </c>
      <c r="AA83" s="227">
        <f t="shared" si="56"/>
        <v>250.20000000000164</v>
      </c>
    </row>
    <row r="84" spans="1:27" s="3" customFormat="1" ht="15.75" customHeight="1">
      <c r="A84" s="406">
        <v>21</v>
      </c>
      <c r="B84" s="41" t="s">
        <v>10</v>
      </c>
      <c r="C84" s="60" t="s">
        <v>30</v>
      </c>
      <c r="D84" s="399">
        <v>577.7</v>
      </c>
      <c r="E84" s="354">
        <v>579.6</v>
      </c>
      <c r="F84" s="354">
        <v>581.3</v>
      </c>
      <c r="G84" s="400">
        <v>580.6</v>
      </c>
      <c r="H84" s="139">
        <v>571.5</v>
      </c>
      <c r="I84" s="157">
        <v>571.5</v>
      </c>
      <c r="J84" s="157">
        <v>571.7</v>
      </c>
      <c r="K84" s="158">
        <v>571.7</v>
      </c>
      <c r="L84" s="139">
        <f>O83</f>
        <v>574.85</v>
      </c>
      <c r="M84" s="157">
        <f t="shared" si="68"/>
        <v>581.2</v>
      </c>
      <c r="N84" s="157">
        <f>M84+0.15</f>
        <v>581.35</v>
      </c>
      <c r="O84" s="158">
        <f>N75</f>
        <v>575</v>
      </c>
      <c r="P84" s="404">
        <f t="shared" si="45"/>
        <v>6.2000000000000455</v>
      </c>
      <c r="Q84" s="405">
        <f t="shared" si="46"/>
        <v>8.100000000000023</v>
      </c>
      <c r="R84" s="405">
        <f t="shared" si="47"/>
        <v>9.599999999999909</v>
      </c>
      <c r="S84" s="405">
        <f t="shared" si="48"/>
        <v>8.899999999999977</v>
      </c>
      <c r="T84" s="405">
        <f t="shared" si="49"/>
        <v>8.199999999999989</v>
      </c>
      <c r="U84" s="174">
        <f t="shared" si="50"/>
        <v>295.1999999999996</v>
      </c>
      <c r="V84" s="141">
        <f t="shared" si="64"/>
        <v>3.3500000000000227</v>
      </c>
      <c r="W84" s="142">
        <f t="shared" si="65"/>
        <v>9.700000000000045</v>
      </c>
      <c r="X84" s="142">
        <f t="shared" si="66"/>
        <v>9.649999999999977</v>
      </c>
      <c r="Y84" s="142">
        <f t="shared" si="67"/>
        <v>3.2999999999999545</v>
      </c>
      <c r="Z84" s="25">
        <f t="shared" si="55"/>
        <v>6.5</v>
      </c>
      <c r="AA84" s="227">
        <f t="shared" si="56"/>
        <v>234</v>
      </c>
    </row>
    <row r="85" spans="1:27" s="3" customFormat="1" ht="15.75" customHeight="1">
      <c r="A85" s="406">
        <v>22</v>
      </c>
      <c r="B85" s="41" t="s">
        <v>10</v>
      </c>
      <c r="C85" s="60" t="s">
        <v>31</v>
      </c>
      <c r="D85" s="399">
        <v>580.6</v>
      </c>
      <c r="E85" s="354">
        <v>581.3</v>
      </c>
      <c r="F85" s="354">
        <v>582.2</v>
      </c>
      <c r="G85" s="400">
        <v>583</v>
      </c>
      <c r="H85" s="139">
        <v>571.7</v>
      </c>
      <c r="I85" s="157">
        <v>571.7</v>
      </c>
      <c r="J85" s="157">
        <v>572.3</v>
      </c>
      <c r="K85" s="158">
        <v>572.3</v>
      </c>
      <c r="L85" s="139">
        <f>O84</f>
        <v>575</v>
      </c>
      <c r="M85" s="157">
        <f t="shared" si="68"/>
        <v>581.35</v>
      </c>
      <c r="N85" s="157">
        <f>O94</f>
        <v>581.4</v>
      </c>
      <c r="O85" s="158">
        <f>N76</f>
        <v>575.15</v>
      </c>
      <c r="P85" s="404">
        <f t="shared" si="45"/>
        <v>8.899999999999977</v>
      </c>
      <c r="Q85" s="405">
        <f t="shared" si="46"/>
        <v>9.599999999999909</v>
      </c>
      <c r="R85" s="405">
        <f t="shared" si="47"/>
        <v>9.900000000000091</v>
      </c>
      <c r="S85" s="405">
        <f t="shared" si="48"/>
        <v>10.700000000000045</v>
      </c>
      <c r="T85" s="405">
        <f t="shared" si="49"/>
        <v>9.775000000000006</v>
      </c>
      <c r="U85" s="174">
        <f t="shared" si="50"/>
        <v>351.9000000000002</v>
      </c>
      <c r="V85" s="141">
        <f t="shared" si="64"/>
        <v>3.2999999999999545</v>
      </c>
      <c r="W85" s="142">
        <f t="shared" si="65"/>
        <v>9.649999999999977</v>
      </c>
      <c r="X85" s="142">
        <f t="shared" si="66"/>
        <v>9.100000000000023</v>
      </c>
      <c r="Y85" s="142">
        <f t="shared" si="67"/>
        <v>2.8500000000000227</v>
      </c>
      <c r="Z85" s="25">
        <f t="shared" si="55"/>
        <v>6.224999999999994</v>
      </c>
      <c r="AA85" s="227">
        <f t="shared" si="56"/>
        <v>224.0999999999998</v>
      </c>
    </row>
    <row r="86" spans="1:27" s="3" customFormat="1" ht="15.75" customHeight="1">
      <c r="A86" s="406">
        <v>23</v>
      </c>
      <c r="B86" s="41" t="s">
        <v>10</v>
      </c>
      <c r="C86" s="60" t="s">
        <v>32</v>
      </c>
      <c r="D86" s="399">
        <v>583</v>
      </c>
      <c r="E86" s="354">
        <v>582.2</v>
      </c>
      <c r="F86" s="354">
        <v>582.4</v>
      </c>
      <c r="G86" s="400">
        <v>582.6</v>
      </c>
      <c r="H86" s="139">
        <v>572.3</v>
      </c>
      <c r="I86" s="157">
        <v>572.3</v>
      </c>
      <c r="J86" s="157">
        <v>573</v>
      </c>
      <c r="K86" s="158">
        <v>573</v>
      </c>
      <c r="L86" s="139">
        <f>O85</f>
        <v>575.15</v>
      </c>
      <c r="M86" s="157">
        <f t="shared" si="68"/>
        <v>581.4</v>
      </c>
      <c r="N86" s="157">
        <v>577.5</v>
      </c>
      <c r="O86" s="158">
        <f>K86</f>
        <v>573</v>
      </c>
      <c r="P86" s="404">
        <f>D86-H86</f>
        <v>10.700000000000045</v>
      </c>
      <c r="Q86" s="405">
        <f t="shared" si="46"/>
        <v>9.900000000000091</v>
      </c>
      <c r="R86" s="405">
        <f t="shared" si="47"/>
        <v>9.399999999999977</v>
      </c>
      <c r="S86" s="405">
        <f t="shared" si="48"/>
        <v>9.600000000000023</v>
      </c>
      <c r="T86" s="405">
        <f t="shared" si="49"/>
        <v>9.900000000000034</v>
      </c>
      <c r="U86" s="174">
        <f t="shared" si="50"/>
        <v>356.4000000000012</v>
      </c>
      <c r="V86" s="141">
        <f t="shared" si="64"/>
        <v>2.8500000000000227</v>
      </c>
      <c r="W86" s="142">
        <f>M86-I86</f>
        <v>9.100000000000023</v>
      </c>
      <c r="X86" s="142">
        <f t="shared" si="66"/>
        <v>4.5</v>
      </c>
      <c r="Y86" s="142">
        <f t="shared" si="67"/>
        <v>0</v>
      </c>
      <c r="Z86" s="25">
        <f t="shared" si="55"/>
        <v>4.112500000000011</v>
      </c>
      <c r="AA86" s="227">
        <f t="shared" si="56"/>
        <v>148.0500000000004</v>
      </c>
    </row>
    <row r="87" spans="1:27" s="3" customFormat="1" ht="15.75" customHeight="1">
      <c r="A87" s="406">
        <v>24</v>
      </c>
      <c r="B87" s="41" t="s">
        <v>10</v>
      </c>
      <c r="C87" s="60" t="s">
        <v>33</v>
      </c>
      <c r="D87" s="399">
        <v>582.6</v>
      </c>
      <c r="E87" s="354">
        <v>582.4</v>
      </c>
      <c r="F87" s="354">
        <v>582.7</v>
      </c>
      <c r="G87" s="400">
        <v>582.7</v>
      </c>
      <c r="H87" s="139">
        <v>574</v>
      </c>
      <c r="I87" s="157">
        <v>574</v>
      </c>
      <c r="J87" s="157">
        <v>574.5</v>
      </c>
      <c r="K87" s="158">
        <v>574.5</v>
      </c>
      <c r="L87" s="139">
        <f>H87</f>
        <v>574</v>
      </c>
      <c r="M87" s="157">
        <f t="shared" si="68"/>
        <v>577.5</v>
      </c>
      <c r="N87" s="157">
        <v>576.8</v>
      </c>
      <c r="O87" s="158">
        <f>K87</f>
        <v>574.5</v>
      </c>
      <c r="P87" s="404">
        <f t="shared" si="45"/>
        <v>8.600000000000023</v>
      </c>
      <c r="Q87" s="405">
        <f t="shared" si="46"/>
        <v>8.399999999999977</v>
      </c>
      <c r="R87" s="405">
        <f t="shared" si="47"/>
        <v>8.200000000000045</v>
      </c>
      <c r="S87" s="405">
        <f t="shared" si="48"/>
        <v>8.200000000000045</v>
      </c>
      <c r="T87" s="405">
        <f t="shared" si="49"/>
        <v>8.350000000000023</v>
      </c>
      <c r="U87" s="174">
        <f t="shared" si="50"/>
        <v>300.6000000000008</v>
      </c>
      <c r="V87" s="141">
        <f t="shared" si="64"/>
        <v>0</v>
      </c>
      <c r="W87" s="142">
        <f t="shared" si="65"/>
        <v>3.5</v>
      </c>
      <c r="X87" s="142">
        <f t="shared" si="66"/>
        <v>2.2999999999999545</v>
      </c>
      <c r="Y87" s="142">
        <f t="shared" si="67"/>
        <v>0</v>
      </c>
      <c r="Z87" s="25">
        <f t="shared" si="55"/>
        <v>1.4499999999999886</v>
      </c>
      <c r="AA87" s="227">
        <f t="shared" si="56"/>
        <v>52.19999999999959</v>
      </c>
    </row>
    <row r="88" spans="1:27" s="3" customFormat="1" ht="15.75" customHeight="1">
      <c r="A88" s="406">
        <v>25</v>
      </c>
      <c r="B88" s="41" t="s">
        <v>10</v>
      </c>
      <c r="C88" s="60" t="s">
        <v>34</v>
      </c>
      <c r="D88" s="399">
        <v>582.7</v>
      </c>
      <c r="E88" s="354">
        <v>582.7</v>
      </c>
      <c r="F88" s="354">
        <v>582.9</v>
      </c>
      <c r="G88" s="400">
        <v>582.8</v>
      </c>
      <c r="H88" s="139">
        <v>575.8</v>
      </c>
      <c r="I88" s="157">
        <v>575</v>
      </c>
      <c r="J88" s="157">
        <v>575.5</v>
      </c>
      <c r="K88" s="158">
        <v>576.2</v>
      </c>
      <c r="L88" s="139">
        <f>H88</f>
        <v>575.8</v>
      </c>
      <c r="M88" s="157">
        <f t="shared" si="68"/>
        <v>576.8</v>
      </c>
      <c r="N88" s="157">
        <f>J88</f>
        <v>575.5</v>
      </c>
      <c r="O88" s="158">
        <f>K88</f>
        <v>576.2</v>
      </c>
      <c r="P88" s="404">
        <f t="shared" si="45"/>
        <v>6.900000000000091</v>
      </c>
      <c r="Q88" s="405">
        <f t="shared" si="46"/>
        <v>7.7000000000000455</v>
      </c>
      <c r="R88" s="405">
        <f t="shared" si="47"/>
        <v>7.399999999999977</v>
      </c>
      <c r="S88" s="405">
        <f t="shared" si="48"/>
        <v>6.599999999999909</v>
      </c>
      <c r="T88" s="405">
        <f t="shared" si="49"/>
        <v>7.150000000000006</v>
      </c>
      <c r="U88" s="174">
        <f t="shared" si="50"/>
        <v>257.4000000000002</v>
      </c>
      <c r="V88" s="141">
        <f t="shared" si="64"/>
        <v>0</v>
      </c>
      <c r="W88" s="142">
        <f t="shared" si="65"/>
        <v>1.7999999999999545</v>
      </c>
      <c r="X88" s="142">
        <f t="shared" si="66"/>
        <v>0</v>
      </c>
      <c r="Y88" s="142">
        <f t="shared" si="67"/>
        <v>0</v>
      </c>
      <c r="Z88" s="25">
        <f t="shared" si="55"/>
        <v>0.44999999999998863</v>
      </c>
      <c r="AA88" s="227">
        <f t="shared" si="56"/>
        <v>16.19999999999959</v>
      </c>
    </row>
    <row r="89" spans="1:27" s="3" customFormat="1" ht="15.75" customHeight="1">
      <c r="A89" s="406">
        <v>26</v>
      </c>
      <c r="B89" s="41" t="s">
        <v>10</v>
      </c>
      <c r="C89" s="60" t="s">
        <v>35</v>
      </c>
      <c r="D89" s="399">
        <v>582.8</v>
      </c>
      <c r="E89" s="354">
        <v>582.9</v>
      </c>
      <c r="F89" s="354">
        <v>581.9</v>
      </c>
      <c r="G89" s="400">
        <v>580.8</v>
      </c>
      <c r="H89" s="139">
        <v>576.2</v>
      </c>
      <c r="I89" s="157">
        <v>577</v>
      </c>
      <c r="J89" s="157">
        <v>578</v>
      </c>
      <c r="K89" s="158">
        <v>577</v>
      </c>
      <c r="L89" s="139">
        <f>H89</f>
        <v>576.2</v>
      </c>
      <c r="M89" s="157">
        <f>I89</f>
        <v>577</v>
      </c>
      <c r="N89" s="157">
        <f>J89</f>
        <v>578</v>
      </c>
      <c r="O89" s="158">
        <f>K89</f>
        <v>577</v>
      </c>
      <c r="P89" s="404">
        <f t="shared" si="45"/>
        <v>6.599999999999909</v>
      </c>
      <c r="Q89" s="405">
        <f t="shared" si="46"/>
        <v>5.899999999999977</v>
      </c>
      <c r="R89" s="405">
        <f t="shared" si="47"/>
        <v>3.8999999999999773</v>
      </c>
      <c r="S89" s="405">
        <f t="shared" si="48"/>
        <v>3.7999999999999545</v>
      </c>
      <c r="T89" s="405">
        <f t="shared" si="49"/>
        <v>5.0499999999999545</v>
      </c>
      <c r="U89" s="174">
        <f t="shared" si="50"/>
        <v>181.79999999999836</v>
      </c>
      <c r="V89" s="141">
        <f t="shared" si="64"/>
        <v>0</v>
      </c>
      <c r="W89" s="142">
        <f t="shared" si="65"/>
        <v>0</v>
      </c>
      <c r="X89" s="142">
        <f t="shared" si="66"/>
        <v>0</v>
      </c>
      <c r="Y89" s="142">
        <f t="shared" si="67"/>
        <v>0</v>
      </c>
      <c r="Z89" s="25">
        <f t="shared" si="55"/>
        <v>0</v>
      </c>
      <c r="AA89" s="227">
        <f t="shared" si="56"/>
        <v>0</v>
      </c>
    </row>
    <row r="90" spans="1:27" s="3" customFormat="1" ht="15.75" customHeight="1" thickBot="1">
      <c r="A90" s="407">
        <v>27</v>
      </c>
      <c r="B90" s="35" t="s">
        <v>10</v>
      </c>
      <c r="C90" s="61" t="s">
        <v>36</v>
      </c>
      <c r="D90" s="441">
        <v>580.8</v>
      </c>
      <c r="E90" s="357">
        <v>581.9</v>
      </c>
      <c r="F90" s="357">
        <v>582.8</v>
      </c>
      <c r="G90" s="442">
        <v>580.8</v>
      </c>
      <c r="H90" s="108">
        <v>577</v>
      </c>
      <c r="I90" s="109">
        <v>578</v>
      </c>
      <c r="J90" s="109">
        <v>579</v>
      </c>
      <c r="K90" s="176">
        <v>577</v>
      </c>
      <c r="L90" s="108">
        <f>H90</f>
        <v>577</v>
      </c>
      <c r="M90" s="109">
        <f>I90</f>
        <v>578</v>
      </c>
      <c r="N90" s="109">
        <f>J90</f>
        <v>579</v>
      </c>
      <c r="O90" s="176">
        <f>K90</f>
        <v>577</v>
      </c>
      <c r="P90" s="443">
        <f t="shared" si="45"/>
        <v>3.7999999999999545</v>
      </c>
      <c r="Q90" s="444">
        <f t="shared" si="46"/>
        <v>3.8999999999999773</v>
      </c>
      <c r="R90" s="444">
        <f t="shared" si="47"/>
        <v>3.7999999999999545</v>
      </c>
      <c r="S90" s="444">
        <f t="shared" si="48"/>
        <v>3.7999999999999545</v>
      </c>
      <c r="T90" s="444">
        <f t="shared" si="49"/>
        <v>3.82499999999996</v>
      </c>
      <c r="U90" s="189">
        <f t="shared" si="50"/>
        <v>137.69999999999857</v>
      </c>
      <c r="V90" s="160">
        <f t="shared" si="64"/>
        <v>0</v>
      </c>
      <c r="W90" s="161">
        <f t="shared" si="65"/>
        <v>0</v>
      </c>
      <c r="X90" s="161">
        <f t="shared" si="66"/>
        <v>0</v>
      </c>
      <c r="Y90" s="161">
        <f t="shared" si="67"/>
        <v>0</v>
      </c>
      <c r="Z90" s="22">
        <f t="shared" si="55"/>
        <v>0</v>
      </c>
      <c r="AA90" s="224">
        <f t="shared" si="56"/>
        <v>0</v>
      </c>
    </row>
    <row r="91" spans="1:27" s="3" customFormat="1" ht="15.75" customHeight="1">
      <c r="A91" s="415">
        <v>28</v>
      </c>
      <c r="B91" s="62" t="s">
        <v>11</v>
      </c>
      <c r="C91" s="63" t="s">
        <v>28</v>
      </c>
      <c r="D91" s="416">
        <v>573.1</v>
      </c>
      <c r="E91" s="320">
        <v>574</v>
      </c>
      <c r="F91" s="320">
        <v>577.5</v>
      </c>
      <c r="G91" s="417">
        <v>576</v>
      </c>
      <c r="H91" s="445">
        <v>573</v>
      </c>
      <c r="I91" s="446">
        <v>574</v>
      </c>
      <c r="J91" s="446">
        <v>574.2</v>
      </c>
      <c r="K91" s="447">
        <f>K82</f>
        <v>570.8</v>
      </c>
      <c r="L91" s="421">
        <v>581.1</v>
      </c>
      <c r="M91" s="422">
        <f>L91-0.15</f>
        <v>580.95</v>
      </c>
      <c r="N91" s="422">
        <f>M91-0.05</f>
        <v>580.9000000000001</v>
      </c>
      <c r="O91" s="178">
        <f>L91-0.05</f>
        <v>581.0500000000001</v>
      </c>
      <c r="P91" s="423">
        <f t="shared" si="45"/>
        <v>0.10000000000002274</v>
      </c>
      <c r="Q91" s="424">
        <f t="shared" si="46"/>
        <v>0</v>
      </c>
      <c r="R91" s="424">
        <f t="shared" si="47"/>
        <v>3.2999999999999545</v>
      </c>
      <c r="S91" s="424">
        <f t="shared" si="48"/>
        <v>5.2000000000000455</v>
      </c>
      <c r="T91" s="424">
        <f t="shared" si="49"/>
        <v>2.1500000000000057</v>
      </c>
      <c r="U91" s="179">
        <f t="shared" si="50"/>
        <v>77.4000000000002</v>
      </c>
      <c r="V91" s="83">
        <f t="shared" si="64"/>
        <v>8.100000000000023</v>
      </c>
      <c r="W91" s="84">
        <f t="shared" si="65"/>
        <v>6.9500000000000455</v>
      </c>
      <c r="X91" s="84">
        <f t="shared" si="66"/>
        <v>6.7000000000000455</v>
      </c>
      <c r="Y91" s="84">
        <f t="shared" si="67"/>
        <v>10.250000000000114</v>
      </c>
      <c r="Z91" s="28">
        <f t="shared" si="55"/>
        <v>8.000000000000057</v>
      </c>
      <c r="AA91" s="229">
        <f t="shared" si="56"/>
        <v>288.00000000000205</v>
      </c>
    </row>
    <row r="92" spans="1:27" s="3" customFormat="1" ht="15.75" customHeight="1">
      <c r="A92" s="338">
        <v>29</v>
      </c>
      <c r="B92" s="64" t="s">
        <v>11</v>
      </c>
      <c r="C92" s="65" t="s">
        <v>29</v>
      </c>
      <c r="D92" s="425">
        <v>576</v>
      </c>
      <c r="E92" s="343">
        <v>577.5</v>
      </c>
      <c r="F92" s="343">
        <v>581.3</v>
      </c>
      <c r="G92" s="426">
        <v>579.6</v>
      </c>
      <c r="H92" s="445">
        <f>K91</f>
        <v>570.8</v>
      </c>
      <c r="I92" s="446">
        <v>574.2</v>
      </c>
      <c r="J92" s="446">
        <v>575</v>
      </c>
      <c r="K92" s="447">
        <f>J83</f>
        <v>571.2</v>
      </c>
      <c r="L92" s="182">
        <f aca="true" t="shared" si="69" ref="L92:L97">O91</f>
        <v>581.0500000000001</v>
      </c>
      <c r="M92" s="183">
        <f aca="true" t="shared" si="70" ref="M92:M99">N91</f>
        <v>580.9000000000001</v>
      </c>
      <c r="N92" s="183">
        <f>M92+0.15</f>
        <v>581.0500000000001</v>
      </c>
      <c r="O92" s="180">
        <f>N92+0.05</f>
        <v>581.1</v>
      </c>
      <c r="P92" s="427">
        <f t="shared" si="45"/>
        <v>5.2000000000000455</v>
      </c>
      <c r="Q92" s="428">
        <f t="shared" si="46"/>
        <v>3.2999999999999545</v>
      </c>
      <c r="R92" s="428">
        <f t="shared" si="47"/>
        <v>6.2999999999999545</v>
      </c>
      <c r="S92" s="428">
        <f t="shared" si="48"/>
        <v>8.399999999999977</v>
      </c>
      <c r="T92" s="428">
        <f t="shared" si="49"/>
        <v>5.799999999999983</v>
      </c>
      <c r="U92" s="181">
        <f t="shared" si="50"/>
        <v>208.7999999999994</v>
      </c>
      <c r="V92" s="127">
        <f t="shared" si="64"/>
        <v>10.250000000000114</v>
      </c>
      <c r="W92" s="128">
        <f t="shared" si="65"/>
        <v>6.7000000000000455</v>
      </c>
      <c r="X92" s="128">
        <f t="shared" si="66"/>
        <v>6.050000000000068</v>
      </c>
      <c r="Y92" s="128">
        <f t="shared" si="67"/>
        <v>9.899999999999977</v>
      </c>
      <c r="Z92" s="23">
        <f t="shared" si="55"/>
        <v>8.225000000000051</v>
      </c>
      <c r="AA92" s="225">
        <f t="shared" si="56"/>
        <v>296.10000000000184</v>
      </c>
    </row>
    <row r="93" spans="1:27" s="3" customFormat="1" ht="15.75" customHeight="1">
      <c r="A93" s="338">
        <v>30</v>
      </c>
      <c r="B93" s="64" t="s">
        <v>11</v>
      </c>
      <c r="C93" s="65" t="s">
        <v>30</v>
      </c>
      <c r="D93" s="425">
        <v>579.6</v>
      </c>
      <c r="E93" s="343">
        <v>581.3</v>
      </c>
      <c r="F93" s="343">
        <v>582</v>
      </c>
      <c r="G93" s="426">
        <v>581.3</v>
      </c>
      <c r="H93" s="445">
        <f>K92</f>
        <v>571.2</v>
      </c>
      <c r="I93" s="446">
        <v>575</v>
      </c>
      <c r="J93" s="446">
        <v>575.3</v>
      </c>
      <c r="K93" s="447">
        <f>J84</f>
        <v>571.7</v>
      </c>
      <c r="L93" s="182">
        <f t="shared" si="69"/>
        <v>581.1</v>
      </c>
      <c r="M93" s="183">
        <f t="shared" si="70"/>
        <v>581.0500000000001</v>
      </c>
      <c r="N93" s="183">
        <f>M93+0.15</f>
        <v>581.2</v>
      </c>
      <c r="O93" s="180">
        <f>N93+0.05</f>
        <v>581.25</v>
      </c>
      <c r="P93" s="427">
        <f t="shared" si="45"/>
        <v>8.399999999999977</v>
      </c>
      <c r="Q93" s="428">
        <f t="shared" si="46"/>
        <v>6.2999999999999545</v>
      </c>
      <c r="R93" s="428">
        <f t="shared" si="47"/>
        <v>6.7000000000000455</v>
      </c>
      <c r="S93" s="428">
        <f t="shared" si="48"/>
        <v>9.599999999999909</v>
      </c>
      <c r="T93" s="428">
        <f t="shared" si="49"/>
        <v>7.749999999999972</v>
      </c>
      <c r="U93" s="181">
        <f t="shared" si="50"/>
        <v>278.999999999999</v>
      </c>
      <c r="V93" s="127">
        <f t="shared" si="64"/>
        <v>9.899999999999977</v>
      </c>
      <c r="W93" s="128">
        <f t="shared" si="65"/>
        <v>6.050000000000068</v>
      </c>
      <c r="X93" s="128">
        <f t="shared" si="66"/>
        <v>5.900000000000091</v>
      </c>
      <c r="Y93" s="128">
        <f t="shared" si="67"/>
        <v>9.549999999999955</v>
      </c>
      <c r="Z93" s="23">
        <f t="shared" si="55"/>
        <v>7.850000000000023</v>
      </c>
      <c r="AA93" s="225">
        <f t="shared" si="56"/>
        <v>282.6000000000008</v>
      </c>
    </row>
    <row r="94" spans="1:27" s="3" customFormat="1" ht="15.75" customHeight="1">
      <c r="A94" s="338">
        <v>31</v>
      </c>
      <c r="B94" s="64" t="s">
        <v>11</v>
      </c>
      <c r="C94" s="65" t="s">
        <v>31</v>
      </c>
      <c r="D94" s="425">
        <v>581.3</v>
      </c>
      <c r="E94" s="343">
        <v>582</v>
      </c>
      <c r="F94" s="343">
        <v>582.2</v>
      </c>
      <c r="G94" s="426">
        <v>582.2</v>
      </c>
      <c r="H94" s="445">
        <f aca="true" t="shared" si="71" ref="H94:H100">K93</f>
        <v>571.7</v>
      </c>
      <c r="I94" s="446">
        <v>575.3</v>
      </c>
      <c r="J94" s="446">
        <v>575.7</v>
      </c>
      <c r="K94" s="447">
        <f>J85</f>
        <v>572.3</v>
      </c>
      <c r="L94" s="182">
        <f t="shared" si="69"/>
        <v>581.25</v>
      </c>
      <c r="M94" s="183">
        <f t="shared" si="70"/>
        <v>581.2</v>
      </c>
      <c r="N94" s="183">
        <f>M94+0.15</f>
        <v>581.35</v>
      </c>
      <c r="O94" s="180">
        <f>N94+0.05</f>
        <v>581.4</v>
      </c>
      <c r="P94" s="427">
        <f t="shared" si="45"/>
        <v>9.599999999999909</v>
      </c>
      <c r="Q94" s="428">
        <f t="shared" si="46"/>
        <v>6.7000000000000455</v>
      </c>
      <c r="R94" s="428">
        <f t="shared" si="47"/>
        <v>6.5</v>
      </c>
      <c r="S94" s="428">
        <f t="shared" si="48"/>
        <v>9.900000000000091</v>
      </c>
      <c r="T94" s="428">
        <f t="shared" si="49"/>
        <v>8.175000000000011</v>
      </c>
      <c r="U94" s="181">
        <f t="shared" si="50"/>
        <v>294.3000000000004</v>
      </c>
      <c r="V94" s="127">
        <f t="shared" si="64"/>
        <v>9.549999999999955</v>
      </c>
      <c r="W94" s="128">
        <f t="shared" si="65"/>
        <v>5.900000000000091</v>
      </c>
      <c r="X94" s="128">
        <f t="shared" si="66"/>
        <v>5.649999999999977</v>
      </c>
      <c r="Y94" s="128">
        <f t="shared" si="67"/>
        <v>9.100000000000023</v>
      </c>
      <c r="Z94" s="23">
        <f t="shared" si="55"/>
        <v>7.550000000000011</v>
      </c>
      <c r="AA94" s="225">
        <f t="shared" si="56"/>
        <v>271.8000000000004</v>
      </c>
    </row>
    <row r="95" spans="1:27" s="3" customFormat="1" ht="15.75" customHeight="1">
      <c r="A95" s="338">
        <v>32</v>
      </c>
      <c r="B95" s="64" t="s">
        <v>11</v>
      </c>
      <c r="C95" s="65" t="s">
        <v>32</v>
      </c>
      <c r="D95" s="425">
        <v>582.2</v>
      </c>
      <c r="E95" s="343">
        <v>582.2</v>
      </c>
      <c r="F95" s="343">
        <v>582.5</v>
      </c>
      <c r="G95" s="426">
        <v>582.4</v>
      </c>
      <c r="H95" s="445">
        <f t="shared" si="71"/>
        <v>572.3</v>
      </c>
      <c r="I95" s="446">
        <v>572.3</v>
      </c>
      <c r="J95" s="446">
        <v>573</v>
      </c>
      <c r="K95" s="447">
        <v>573</v>
      </c>
      <c r="L95" s="182">
        <f t="shared" si="69"/>
        <v>581.4</v>
      </c>
      <c r="M95" s="183">
        <f t="shared" si="70"/>
        <v>581.35</v>
      </c>
      <c r="N95" s="183">
        <f>O105</f>
        <v>581.63</v>
      </c>
      <c r="O95" s="180">
        <f>N86</f>
        <v>577.5</v>
      </c>
      <c r="P95" s="427">
        <f t="shared" si="45"/>
        <v>9.900000000000091</v>
      </c>
      <c r="Q95" s="428">
        <f t="shared" si="46"/>
        <v>9.900000000000091</v>
      </c>
      <c r="R95" s="428">
        <f t="shared" si="47"/>
        <v>9.5</v>
      </c>
      <c r="S95" s="428">
        <f t="shared" si="48"/>
        <v>9.399999999999977</v>
      </c>
      <c r="T95" s="428">
        <f t="shared" si="49"/>
        <v>9.67500000000004</v>
      </c>
      <c r="U95" s="181">
        <f t="shared" si="50"/>
        <v>348.30000000000143</v>
      </c>
      <c r="V95" s="127">
        <f t="shared" si="64"/>
        <v>9.100000000000023</v>
      </c>
      <c r="W95" s="128">
        <f t="shared" si="65"/>
        <v>9.050000000000068</v>
      </c>
      <c r="X95" s="128">
        <f t="shared" si="66"/>
        <v>8.629999999999995</v>
      </c>
      <c r="Y95" s="128">
        <f t="shared" si="67"/>
        <v>4.5</v>
      </c>
      <c r="Z95" s="23">
        <f t="shared" si="55"/>
        <v>7.820000000000022</v>
      </c>
      <c r="AA95" s="225">
        <f t="shared" si="56"/>
        <v>281.5200000000008</v>
      </c>
    </row>
    <row r="96" spans="1:27" s="3" customFormat="1" ht="15.75" customHeight="1">
      <c r="A96" s="338">
        <v>33</v>
      </c>
      <c r="B96" s="64" t="s">
        <v>11</v>
      </c>
      <c r="C96" s="65" t="s">
        <v>33</v>
      </c>
      <c r="D96" s="425">
        <v>582.4</v>
      </c>
      <c r="E96" s="343">
        <v>582.5</v>
      </c>
      <c r="F96" s="343">
        <v>582.8</v>
      </c>
      <c r="G96" s="426">
        <v>582.7</v>
      </c>
      <c r="H96" s="445">
        <f t="shared" si="71"/>
        <v>573</v>
      </c>
      <c r="I96" s="446">
        <v>573.5</v>
      </c>
      <c r="J96" s="446">
        <v>574</v>
      </c>
      <c r="K96" s="447">
        <v>574</v>
      </c>
      <c r="L96" s="182">
        <f t="shared" si="69"/>
        <v>577.5</v>
      </c>
      <c r="M96" s="183">
        <f t="shared" si="70"/>
        <v>581.63</v>
      </c>
      <c r="N96" s="183">
        <v>582.1</v>
      </c>
      <c r="O96" s="180">
        <f>M88</f>
        <v>576.8</v>
      </c>
      <c r="P96" s="427">
        <f aca="true" t="shared" si="72" ref="P96:P127">D96-H96</f>
        <v>9.399999999999977</v>
      </c>
      <c r="Q96" s="428">
        <f aca="true" t="shared" si="73" ref="Q96:Q127">E96-I96</f>
        <v>9</v>
      </c>
      <c r="R96" s="428">
        <f aca="true" t="shared" si="74" ref="R96:R127">F96-J96</f>
        <v>8.799999999999955</v>
      </c>
      <c r="S96" s="428">
        <f aca="true" t="shared" si="75" ref="S96:S127">G96-K96</f>
        <v>8.700000000000045</v>
      </c>
      <c r="T96" s="428">
        <f aca="true" t="shared" si="76" ref="T96:T127">(P96+Q96+R96+S96)/4</f>
        <v>8.974999999999994</v>
      </c>
      <c r="U96" s="181">
        <f aca="true" t="shared" si="77" ref="U96:U127">T96*6*6</f>
        <v>323.0999999999998</v>
      </c>
      <c r="V96" s="127">
        <f t="shared" si="64"/>
        <v>4.5</v>
      </c>
      <c r="W96" s="128">
        <f t="shared" si="65"/>
        <v>8.129999999999995</v>
      </c>
      <c r="X96" s="128">
        <f t="shared" si="66"/>
        <v>8.100000000000023</v>
      </c>
      <c r="Y96" s="128">
        <f t="shared" si="67"/>
        <v>2.7999999999999545</v>
      </c>
      <c r="Z96" s="23">
        <f t="shared" si="55"/>
        <v>5.882499999999993</v>
      </c>
      <c r="AA96" s="225">
        <f t="shared" si="56"/>
        <v>211.76999999999975</v>
      </c>
    </row>
    <row r="97" spans="1:27" s="3" customFormat="1" ht="15.75" customHeight="1">
      <c r="A97" s="338">
        <v>34</v>
      </c>
      <c r="B97" s="64" t="s">
        <v>11</v>
      </c>
      <c r="C97" s="65" t="s">
        <v>34</v>
      </c>
      <c r="D97" s="425">
        <v>582.7</v>
      </c>
      <c r="E97" s="343">
        <v>582.8</v>
      </c>
      <c r="F97" s="343">
        <v>582.9</v>
      </c>
      <c r="G97" s="426">
        <v>582.9</v>
      </c>
      <c r="H97" s="445">
        <f t="shared" si="71"/>
        <v>574</v>
      </c>
      <c r="I97" s="446">
        <v>574.5</v>
      </c>
      <c r="J97" s="446">
        <v>575</v>
      </c>
      <c r="K97" s="447">
        <v>575</v>
      </c>
      <c r="L97" s="182">
        <f t="shared" si="69"/>
        <v>576.8</v>
      </c>
      <c r="M97" s="183">
        <f t="shared" si="70"/>
        <v>582.1</v>
      </c>
      <c r="N97" s="183">
        <v>582.5</v>
      </c>
      <c r="O97" s="180">
        <v>577</v>
      </c>
      <c r="P97" s="427">
        <f t="shared" si="72"/>
        <v>8.700000000000045</v>
      </c>
      <c r="Q97" s="428">
        <f t="shared" si="73"/>
        <v>8.299999999999955</v>
      </c>
      <c r="R97" s="428">
        <f t="shared" si="74"/>
        <v>7.899999999999977</v>
      </c>
      <c r="S97" s="428">
        <f t="shared" si="75"/>
        <v>7.899999999999977</v>
      </c>
      <c r="T97" s="428">
        <f t="shared" si="76"/>
        <v>8.199999999999989</v>
      </c>
      <c r="U97" s="181">
        <f t="shared" si="77"/>
        <v>295.1999999999996</v>
      </c>
      <c r="V97" s="127">
        <f t="shared" si="64"/>
        <v>2.7999999999999545</v>
      </c>
      <c r="W97" s="128">
        <f t="shared" si="65"/>
        <v>7.600000000000023</v>
      </c>
      <c r="X97" s="128">
        <f t="shared" si="66"/>
        <v>7.5</v>
      </c>
      <c r="Y97" s="128">
        <f t="shared" si="67"/>
        <v>2</v>
      </c>
      <c r="Z97" s="23">
        <f t="shared" si="55"/>
        <v>4.974999999999994</v>
      </c>
      <c r="AA97" s="225">
        <f t="shared" si="56"/>
        <v>179.0999999999998</v>
      </c>
    </row>
    <row r="98" spans="1:27" s="3" customFormat="1" ht="15.75" customHeight="1">
      <c r="A98" s="338">
        <v>35</v>
      </c>
      <c r="B98" s="64" t="s">
        <v>11</v>
      </c>
      <c r="C98" s="65" t="s">
        <v>35</v>
      </c>
      <c r="D98" s="425">
        <v>582.9</v>
      </c>
      <c r="E98" s="343">
        <v>582.9</v>
      </c>
      <c r="F98" s="343">
        <v>582.8</v>
      </c>
      <c r="G98" s="426">
        <v>581.9</v>
      </c>
      <c r="H98" s="445">
        <f t="shared" si="71"/>
        <v>575</v>
      </c>
      <c r="I98" s="446">
        <v>575.5</v>
      </c>
      <c r="J98" s="446">
        <v>576</v>
      </c>
      <c r="K98" s="447">
        <v>576</v>
      </c>
      <c r="L98" s="182">
        <f>O97</f>
        <v>577</v>
      </c>
      <c r="M98" s="183">
        <f t="shared" si="70"/>
        <v>582.5</v>
      </c>
      <c r="N98" s="183">
        <v>579.2</v>
      </c>
      <c r="O98" s="180">
        <v>578</v>
      </c>
      <c r="P98" s="427">
        <f t="shared" si="72"/>
        <v>7.899999999999977</v>
      </c>
      <c r="Q98" s="428">
        <f t="shared" si="73"/>
        <v>7.399999999999977</v>
      </c>
      <c r="R98" s="428">
        <f t="shared" si="74"/>
        <v>6.7999999999999545</v>
      </c>
      <c r="S98" s="428">
        <f t="shared" si="75"/>
        <v>5.899999999999977</v>
      </c>
      <c r="T98" s="428">
        <f t="shared" si="76"/>
        <v>6.999999999999972</v>
      </c>
      <c r="U98" s="181">
        <f t="shared" si="77"/>
        <v>251.99999999999898</v>
      </c>
      <c r="V98" s="127">
        <f t="shared" si="64"/>
        <v>2</v>
      </c>
      <c r="W98" s="128">
        <f t="shared" si="65"/>
        <v>7</v>
      </c>
      <c r="X98" s="128">
        <f t="shared" si="66"/>
        <v>3.2000000000000455</v>
      </c>
      <c r="Y98" s="128">
        <f t="shared" si="67"/>
        <v>2</v>
      </c>
      <c r="Z98" s="23">
        <f t="shared" si="55"/>
        <v>3.5500000000000114</v>
      </c>
      <c r="AA98" s="225">
        <f t="shared" si="56"/>
        <v>127.80000000000041</v>
      </c>
    </row>
    <row r="99" spans="1:27" s="3" customFormat="1" ht="15.75" customHeight="1">
      <c r="A99" s="338">
        <v>36</v>
      </c>
      <c r="B99" s="64" t="s">
        <v>11</v>
      </c>
      <c r="C99" s="65" t="s">
        <v>36</v>
      </c>
      <c r="D99" s="425">
        <v>581.9</v>
      </c>
      <c r="E99" s="343">
        <v>582.8</v>
      </c>
      <c r="F99" s="343">
        <v>582.8</v>
      </c>
      <c r="G99" s="426">
        <v>582.8</v>
      </c>
      <c r="H99" s="445">
        <f t="shared" si="71"/>
        <v>576</v>
      </c>
      <c r="I99" s="446">
        <v>577.8</v>
      </c>
      <c r="J99" s="446">
        <v>580</v>
      </c>
      <c r="K99" s="447">
        <v>579</v>
      </c>
      <c r="L99" s="182">
        <f>O98</f>
        <v>578</v>
      </c>
      <c r="M99" s="183">
        <f t="shared" si="70"/>
        <v>579.2</v>
      </c>
      <c r="N99" s="183">
        <f>J99</f>
        <v>580</v>
      </c>
      <c r="O99" s="180">
        <v>579.8</v>
      </c>
      <c r="P99" s="427">
        <f t="shared" si="72"/>
        <v>5.899999999999977</v>
      </c>
      <c r="Q99" s="428">
        <f t="shared" si="73"/>
        <v>5</v>
      </c>
      <c r="R99" s="428">
        <f t="shared" si="74"/>
        <v>2.7999999999999545</v>
      </c>
      <c r="S99" s="428">
        <f t="shared" si="75"/>
        <v>3.7999999999999545</v>
      </c>
      <c r="T99" s="428">
        <f t="shared" si="76"/>
        <v>4.374999999999972</v>
      </c>
      <c r="U99" s="181">
        <f t="shared" si="77"/>
        <v>157.49999999999898</v>
      </c>
      <c r="V99" s="127">
        <f t="shared" si="64"/>
        <v>2</v>
      </c>
      <c r="W99" s="128">
        <f t="shared" si="65"/>
        <v>1.400000000000091</v>
      </c>
      <c r="X99" s="128">
        <f t="shared" si="66"/>
        <v>0</v>
      </c>
      <c r="Y99" s="128">
        <f t="shared" si="67"/>
        <v>0.7999999999999545</v>
      </c>
      <c r="Z99" s="23">
        <f t="shared" si="55"/>
        <v>1.0500000000000114</v>
      </c>
      <c r="AA99" s="225">
        <f t="shared" si="56"/>
        <v>37.80000000000041</v>
      </c>
    </row>
    <row r="100" spans="1:27" s="3" customFormat="1" ht="15.75" customHeight="1" thickBot="1">
      <c r="A100" s="429">
        <v>37</v>
      </c>
      <c r="B100" s="66" t="s">
        <v>11</v>
      </c>
      <c r="C100" s="67" t="s">
        <v>37</v>
      </c>
      <c r="D100" s="430">
        <v>582.8</v>
      </c>
      <c r="E100" s="349">
        <v>582.8</v>
      </c>
      <c r="F100" s="349">
        <v>583.1</v>
      </c>
      <c r="G100" s="431">
        <v>583.1</v>
      </c>
      <c r="H100" s="445">
        <f t="shared" si="71"/>
        <v>579</v>
      </c>
      <c r="I100" s="448">
        <v>580.2</v>
      </c>
      <c r="J100" s="448">
        <v>581</v>
      </c>
      <c r="K100" s="449">
        <v>580.8</v>
      </c>
      <c r="L100" s="184">
        <f>O99</f>
        <v>579.8</v>
      </c>
      <c r="M100" s="185">
        <f>I100</f>
        <v>580.2</v>
      </c>
      <c r="N100" s="185">
        <f>J100</f>
        <v>581</v>
      </c>
      <c r="O100" s="186">
        <f>K100</f>
        <v>580.8</v>
      </c>
      <c r="P100" s="435">
        <f t="shared" si="72"/>
        <v>3.7999999999999545</v>
      </c>
      <c r="Q100" s="436">
        <f t="shared" si="73"/>
        <v>2.599999999999909</v>
      </c>
      <c r="R100" s="436">
        <f t="shared" si="74"/>
        <v>2.1000000000000227</v>
      </c>
      <c r="S100" s="436">
        <f t="shared" si="75"/>
        <v>2.300000000000068</v>
      </c>
      <c r="T100" s="436">
        <f t="shared" si="76"/>
        <v>2.6999999999999886</v>
      </c>
      <c r="U100" s="187">
        <f t="shared" si="77"/>
        <v>97.19999999999959</v>
      </c>
      <c r="V100" s="95">
        <f t="shared" si="64"/>
        <v>0.7999999999999545</v>
      </c>
      <c r="W100" s="96">
        <f t="shared" si="65"/>
        <v>0</v>
      </c>
      <c r="X100" s="96">
        <f t="shared" si="66"/>
        <v>0</v>
      </c>
      <c r="Y100" s="96">
        <f t="shared" si="67"/>
        <v>0</v>
      </c>
      <c r="Z100" s="20">
        <f t="shared" si="55"/>
        <v>0.19999999999998863</v>
      </c>
      <c r="AA100" s="222">
        <f t="shared" si="56"/>
        <v>7.199999999999591</v>
      </c>
    </row>
    <row r="101" spans="1:27" s="3" customFormat="1" ht="15.75" customHeight="1">
      <c r="A101" s="398">
        <v>38</v>
      </c>
      <c r="B101" s="68" t="s">
        <v>12</v>
      </c>
      <c r="C101" s="69" t="s">
        <v>28</v>
      </c>
      <c r="D101" s="392">
        <v>574</v>
      </c>
      <c r="E101" s="329">
        <v>575.2</v>
      </c>
      <c r="F101" s="329">
        <v>579</v>
      </c>
      <c r="G101" s="393">
        <v>577.5</v>
      </c>
      <c r="H101" s="99">
        <v>574</v>
      </c>
      <c r="I101" s="100">
        <v>575</v>
      </c>
      <c r="J101" s="100">
        <v>575.2</v>
      </c>
      <c r="K101" s="153">
        <v>574.2</v>
      </c>
      <c r="L101" s="99">
        <f>M91</f>
        <v>580.95</v>
      </c>
      <c r="M101" s="100">
        <f>L101-0.15</f>
        <v>580.8000000000001</v>
      </c>
      <c r="N101" s="100">
        <f>M101-0.05</f>
        <v>580.7500000000001</v>
      </c>
      <c r="O101" s="153">
        <f>L101-0.05</f>
        <v>580.9000000000001</v>
      </c>
      <c r="P101" s="439">
        <f t="shared" si="72"/>
        <v>0</v>
      </c>
      <c r="Q101" s="440">
        <f t="shared" si="73"/>
        <v>0.20000000000004547</v>
      </c>
      <c r="R101" s="440">
        <f t="shared" si="74"/>
        <v>3.7999999999999545</v>
      </c>
      <c r="S101" s="440">
        <f t="shared" si="75"/>
        <v>3.2999999999999545</v>
      </c>
      <c r="T101" s="440">
        <f t="shared" si="76"/>
        <v>1.8249999999999886</v>
      </c>
      <c r="U101" s="188">
        <f t="shared" si="77"/>
        <v>65.69999999999959</v>
      </c>
      <c r="V101" s="103">
        <f t="shared" si="64"/>
        <v>6.9500000000000455</v>
      </c>
      <c r="W101" s="104">
        <f t="shared" si="65"/>
        <v>5.800000000000068</v>
      </c>
      <c r="X101" s="104">
        <f t="shared" si="66"/>
        <v>5.550000000000068</v>
      </c>
      <c r="Y101" s="104">
        <f t="shared" si="67"/>
        <v>6.7000000000000455</v>
      </c>
      <c r="Z101" s="21">
        <f t="shared" si="55"/>
        <v>6.250000000000057</v>
      </c>
      <c r="AA101" s="223">
        <f t="shared" si="56"/>
        <v>225.00000000000205</v>
      </c>
    </row>
    <row r="102" spans="1:27" s="3" customFormat="1" ht="15.75" customHeight="1">
      <c r="A102" s="406">
        <v>39</v>
      </c>
      <c r="B102" s="41" t="s">
        <v>12</v>
      </c>
      <c r="C102" s="60" t="s">
        <v>29</v>
      </c>
      <c r="D102" s="399">
        <v>577.5</v>
      </c>
      <c r="E102" s="354">
        <v>579</v>
      </c>
      <c r="F102" s="354">
        <v>581.7</v>
      </c>
      <c r="G102" s="400">
        <v>581.3</v>
      </c>
      <c r="H102" s="139">
        <v>574.2</v>
      </c>
      <c r="I102" s="157">
        <v>575.2</v>
      </c>
      <c r="J102" s="157">
        <v>575.8</v>
      </c>
      <c r="K102" s="158">
        <v>575</v>
      </c>
      <c r="L102" s="139">
        <f aca="true" t="shared" si="78" ref="L102:L108">O101</f>
        <v>580.9000000000001</v>
      </c>
      <c r="M102" s="157">
        <f aca="true" t="shared" si="79" ref="M102:M108">N101</f>
        <v>580.7500000000001</v>
      </c>
      <c r="N102" s="157">
        <f aca="true" t="shared" si="80" ref="N102:O104">M102+0.15</f>
        <v>580.9000000000001</v>
      </c>
      <c r="O102" s="158">
        <f t="shared" si="80"/>
        <v>581.0500000000001</v>
      </c>
      <c r="P102" s="404">
        <f t="shared" si="72"/>
        <v>3.2999999999999545</v>
      </c>
      <c r="Q102" s="405">
        <f t="shared" si="73"/>
        <v>3.7999999999999545</v>
      </c>
      <c r="R102" s="405">
        <f t="shared" si="74"/>
        <v>5.900000000000091</v>
      </c>
      <c r="S102" s="405">
        <f t="shared" si="75"/>
        <v>6.2999999999999545</v>
      </c>
      <c r="T102" s="405">
        <f t="shared" si="76"/>
        <v>4.824999999999989</v>
      </c>
      <c r="U102" s="174">
        <f t="shared" si="77"/>
        <v>173.6999999999996</v>
      </c>
      <c r="V102" s="141">
        <f t="shared" si="64"/>
        <v>6.7000000000000455</v>
      </c>
      <c r="W102" s="142">
        <f t="shared" si="65"/>
        <v>5.550000000000068</v>
      </c>
      <c r="X102" s="142">
        <f t="shared" si="66"/>
        <v>5.100000000000136</v>
      </c>
      <c r="Y102" s="142">
        <f t="shared" si="67"/>
        <v>6.050000000000068</v>
      </c>
      <c r="Z102" s="25">
        <f t="shared" si="55"/>
        <v>5.85000000000008</v>
      </c>
      <c r="AA102" s="227">
        <f t="shared" si="56"/>
        <v>210.60000000000286</v>
      </c>
    </row>
    <row r="103" spans="1:27" s="3" customFormat="1" ht="15.75" customHeight="1">
      <c r="A103" s="406">
        <v>40</v>
      </c>
      <c r="B103" s="41" t="s">
        <v>12</v>
      </c>
      <c r="C103" s="60" t="s">
        <v>30</v>
      </c>
      <c r="D103" s="399">
        <v>581.3</v>
      </c>
      <c r="E103" s="354">
        <v>581.7</v>
      </c>
      <c r="F103" s="354">
        <v>582</v>
      </c>
      <c r="G103" s="400">
        <v>582</v>
      </c>
      <c r="H103" s="139">
        <v>575</v>
      </c>
      <c r="I103" s="157">
        <v>575.8</v>
      </c>
      <c r="J103" s="157">
        <v>576</v>
      </c>
      <c r="K103" s="158">
        <v>575.3</v>
      </c>
      <c r="L103" s="139">
        <f t="shared" si="78"/>
        <v>581.0500000000001</v>
      </c>
      <c r="M103" s="157">
        <f t="shared" si="79"/>
        <v>580.9000000000001</v>
      </c>
      <c r="N103" s="157">
        <f t="shared" si="80"/>
        <v>581.0500000000001</v>
      </c>
      <c r="O103" s="158">
        <f t="shared" si="80"/>
        <v>581.2</v>
      </c>
      <c r="P103" s="404">
        <f>D103-H103</f>
        <v>6.2999999999999545</v>
      </c>
      <c r="Q103" s="405">
        <f t="shared" si="73"/>
        <v>5.900000000000091</v>
      </c>
      <c r="R103" s="405">
        <f t="shared" si="74"/>
        <v>6</v>
      </c>
      <c r="S103" s="405">
        <f t="shared" si="75"/>
        <v>6.7000000000000455</v>
      </c>
      <c r="T103" s="405">
        <f t="shared" si="76"/>
        <v>6.225000000000023</v>
      </c>
      <c r="U103" s="174">
        <f t="shared" si="77"/>
        <v>224.10000000000082</v>
      </c>
      <c r="V103" s="141">
        <f t="shared" si="64"/>
        <v>6.050000000000068</v>
      </c>
      <c r="W103" s="142">
        <f t="shared" si="65"/>
        <v>5.100000000000136</v>
      </c>
      <c r="X103" s="142">
        <f t="shared" si="66"/>
        <v>5.050000000000068</v>
      </c>
      <c r="Y103" s="142">
        <f t="shared" si="67"/>
        <v>5.900000000000091</v>
      </c>
      <c r="Z103" s="25">
        <f t="shared" si="55"/>
        <v>5.525000000000091</v>
      </c>
      <c r="AA103" s="227">
        <f t="shared" si="56"/>
        <v>198.90000000000327</v>
      </c>
    </row>
    <row r="104" spans="1:27" s="3" customFormat="1" ht="15.75" customHeight="1">
      <c r="A104" s="406">
        <v>41</v>
      </c>
      <c r="B104" s="41" t="s">
        <v>12</v>
      </c>
      <c r="C104" s="60" t="s">
        <v>31</v>
      </c>
      <c r="D104" s="399">
        <v>582</v>
      </c>
      <c r="E104" s="354">
        <v>582</v>
      </c>
      <c r="F104" s="354">
        <v>582.3</v>
      </c>
      <c r="G104" s="400">
        <v>582.2</v>
      </c>
      <c r="H104" s="139">
        <v>575.3</v>
      </c>
      <c r="I104" s="157">
        <v>576</v>
      </c>
      <c r="J104" s="157">
        <v>576.5</v>
      </c>
      <c r="K104" s="158">
        <v>575.7</v>
      </c>
      <c r="L104" s="139">
        <f t="shared" si="78"/>
        <v>581.2</v>
      </c>
      <c r="M104" s="157">
        <f t="shared" si="79"/>
        <v>581.0500000000001</v>
      </c>
      <c r="N104" s="157">
        <f t="shared" si="80"/>
        <v>581.2</v>
      </c>
      <c r="O104" s="158">
        <f t="shared" si="80"/>
        <v>581.35</v>
      </c>
      <c r="P104" s="404">
        <f t="shared" si="72"/>
        <v>6.7000000000000455</v>
      </c>
      <c r="Q104" s="405">
        <f t="shared" si="73"/>
        <v>6</v>
      </c>
      <c r="R104" s="405">
        <f t="shared" si="74"/>
        <v>5.7999999999999545</v>
      </c>
      <c r="S104" s="405">
        <f t="shared" si="75"/>
        <v>6.5</v>
      </c>
      <c r="T104" s="405">
        <f t="shared" si="76"/>
        <v>6.25</v>
      </c>
      <c r="U104" s="174">
        <f t="shared" si="77"/>
        <v>225</v>
      </c>
      <c r="V104" s="141">
        <f t="shared" si="64"/>
        <v>5.900000000000091</v>
      </c>
      <c r="W104" s="142">
        <f t="shared" si="65"/>
        <v>5.050000000000068</v>
      </c>
      <c r="X104" s="142">
        <f t="shared" si="66"/>
        <v>4.7000000000000455</v>
      </c>
      <c r="Y104" s="142">
        <f t="shared" si="67"/>
        <v>5.649999999999977</v>
      </c>
      <c r="Z104" s="25">
        <f t="shared" si="55"/>
        <v>5.3250000000000455</v>
      </c>
      <c r="AA104" s="227">
        <f t="shared" si="56"/>
        <v>191.70000000000164</v>
      </c>
    </row>
    <row r="105" spans="1:27" s="3" customFormat="1" ht="15.75" customHeight="1">
      <c r="A105" s="406">
        <v>42</v>
      </c>
      <c r="B105" s="41" t="s">
        <v>12</v>
      </c>
      <c r="C105" s="60" t="s">
        <v>32</v>
      </c>
      <c r="D105" s="399">
        <v>582.2</v>
      </c>
      <c r="E105" s="354">
        <v>582.3</v>
      </c>
      <c r="F105" s="354">
        <v>582.6</v>
      </c>
      <c r="G105" s="400">
        <v>582.5</v>
      </c>
      <c r="H105" s="139">
        <f>I95</f>
        <v>572.3</v>
      </c>
      <c r="I105" s="157">
        <v>576.5</v>
      </c>
      <c r="J105" s="157">
        <v>577</v>
      </c>
      <c r="K105" s="158">
        <f>J95</f>
        <v>573</v>
      </c>
      <c r="L105" s="139">
        <f t="shared" si="78"/>
        <v>581.35</v>
      </c>
      <c r="M105" s="157">
        <f t="shared" si="79"/>
        <v>581.2</v>
      </c>
      <c r="N105" s="157">
        <f>M105+0.28</f>
        <v>581.48</v>
      </c>
      <c r="O105" s="158">
        <f>L105+0.28</f>
        <v>581.63</v>
      </c>
      <c r="P105" s="404">
        <f t="shared" si="72"/>
        <v>9.900000000000091</v>
      </c>
      <c r="Q105" s="405">
        <f t="shared" si="73"/>
        <v>5.7999999999999545</v>
      </c>
      <c r="R105" s="405">
        <f t="shared" si="74"/>
        <v>5.600000000000023</v>
      </c>
      <c r="S105" s="405">
        <f t="shared" si="75"/>
        <v>9.5</v>
      </c>
      <c r="T105" s="405">
        <f t="shared" si="76"/>
        <v>7.700000000000017</v>
      </c>
      <c r="U105" s="174">
        <f t="shared" si="77"/>
        <v>277.2000000000006</v>
      </c>
      <c r="V105" s="141">
        <f t="shared" si="64"/>
        <v>9.050000000000068</v>
      </c>
      <c r="W105" s="142">
        <f t="shared" si="65"/>
        <v>4.7000000000000455</v>
      </c>
      <c r="X105" s="142">
        <f t="shared" si="66"/>
        <v>4.480000000000018</v>
      </c>
      <c r="Y105" s="142">
        <f t="shared" si="67"/>
        <v>8.629999999999995</v>
      </c>
      <c r="Z105" s="25">
        <f t="shared" si="55"/>
        <v>6.715000000000032</v>
      </c>
      <c r="AA105" s="227">
        <f t="shared" si="56"/>
        <v>241.74000000000115</v>
      </c>
    </row>
    <row r="106" spans="1:27" s="3" customFormat="1" ht="15.75" customHeight="1">
      <c r="A106" s="406">
        <v>43</v>
      </c>
      <c r="B106" s="41" t="s">
        <v>12</v>
      </c>
      <c r="C106" s="60" t="s">
        <v>33</v>
      </c>
      <c r="D106" s="399">
        <v>582.5</v>
      </c>
      <c r="E106" s="354">
        <v>582.6</v>
      </c>
      <c r="F106" s="354">
        <v>582.8</v>
      </c>
      <c r="G106" s="400">
        <v>582.8</v>
      </c>
      <c r="H106" s="139">
        <f>K105</f>
        <v>573</v>
      </c>
      <c r="I106" s="157">
        <v>577</v>
      </c>
      <c r="J106" s="157">
        <v>578</v>
      </c>
      <c r="K106" s="158">
        <f>J97</f>
        <v>575</v>
      </c>
      <c r="L106" s="139">
        <f t="shared" si="78"/>
        <v>581.63</v>
      </c>
      <c r="M106" s="157">
        <f t="shared" si="79"/>
        <v>581.48</v>
      </c>
      <c r="N106" s="157">
        <f>M106+0.48</f>
        <v>581.96</v>
      </c>
      <c r="O106" s="158">
        <f>L106+0.48</f>
        <v>582.11</v>
      </c>
      <c r="P106" s="404">
        <f t="shared" si="72"/>
        <v>9.5</v>
      </c>
      <c r="Q106" s="405">
        <f t="shared" si="73"/>
        <v>5.600000000000023</v>
      </c>
      <c r="R106" s="405">
        <f t="shared" si="74"/>
        <v>4.7999999999999545</v>
      </c>
      <c r="S106" s="405">
        <f t="shared" si="75"/>
        <v>7.7999999999999545</v>
      </c>
      <c r="T106" s="405">
        <f t="shared" si="76"/>
        <v>6.924999999999983</v>
      </c>
      <c r="U106" s="174">
        <f t="shared" si="77"/>
        <v>249.2999999999994</v>
      </c>
      <c r="V106" s="141">
        <f t="shared" si="64"/>
        <v>8.629999999999995</v>
      </c>
      <c r="W106" s="142">
        <f t="shared" si="65"/>
        <v>4.480000000000018</v>
      </c>
      <c r="X106" s="142">
        <f t="shared" si="66"/>
        <v>3.9600000000000364</v>
      </c>
      <c r="Y106" s="142">
        <f t="shared" si="67"/>
        <v>7.110000000000014</v>
      </c>
      <c r="Z106" s="25">
        <f t="shared" si="55"/>
        <v>6.045000000000016</v>
      </c>
      <c r="AA106" s="227">
        <f t="shared" si="56"/>
        <v>217.62000000000057</v>
      </c>
    </row>
    <row r="107" spans="1:27" s="3" customFormat="1" ht="15.75" customHeight="1">
      <c r="A107" s="406">
        <v>44</v>
      </c>
      <c r="B107" s="41" t="s">
        <v>12</v>
      </c>
      <c r="C107" s="60" t="s">
        <v>34</v>
      </c>
      <c r="D107" s="399">
        <v>582.8</v>
      </c>
      <c r="E107" s="354">
        <v>582.8</v>
      </c>
      <c r="F107" s="354">
        <v>583</v>
      </c>
      <c r="G107" s="400">
        <v>582.9</v>
      </c>
      <c r="H107" s="139">
        <f>K106</f>
        <v>575</v>
      </c>
      <c r="I107" s="157">
        <v>578</v>
      </c>
      <c r="J107" s="157">
        <f>K107</f>
        <v>575</v>
      </c>
      <c r="K107" s="158">
        <f>J97</f>
        <v>575</v>
      </c>
      <c r="L107" s="139">
        <f t="shared" si="78"/>
        <v>582.11</v>
      </c>
      <c r="M107" s="157">
        <f t="shared" si="79"/>
        <v>581.96</v>
      </c>
      <c r="N107" s="157">
        <f>M107+0.48</f>
        <v>582.44</v>
      </c>
      <c r="O107" s="158">
        <f>L107+0.48</f>
        <v>582.59</v>
      </c>
      <c r="P107" s="404">
        <f t="shared" si="72"/>
        <v>7.7999999999999545</v>
      </c>
      <c r="Q107" s="405">
        <f t="shared" si="73"/>
        <v>4.7999999999999545</v>
      </c>
      <c r="R107" s="405">
        <f t="shared" si="74"/>
        <v>8</v>
      </c>
      <c r="S107" s="405">
        <f t="shared" si="75"/>
        <v>7.899999999999977</v>
      </c>
      <c r="T107" s="405">
        <f t="shared" si="76"/>
        <v>7.124999999999972</v>
      </c>
      <c r="U107" s="174">
        <f t="shared" si="77"/>
        <v>256.499999999999</v>
      </c>
      <c r="V107" s="141">
        <f t="shared" si="64"/>
        <v>7.110000000000014</v>
      </c>
      <c r="W107" s="142">
        <f t="shared" si="65"/>
        <v>3.9600000000000364</v>
      </c>
      <c r="X107" s="142">
        <f t="shared" si="66"/>
        <v>7.440000000000055</v>
      </c>
      <c r="Y107" s="142">
        <f t="shared" si="67"/>
        <v>7.590000000000032</v>
      </c>
      <c r="Z107" s="25">
        <f t="shared" si="55"/>
        <v>6.525000000000034</v>
      </c>
      <c r="AA107" s="227">
        <f t="shared" si="56"/>
        <v>234.90000000000123</v>
      </c>
    </row>
    <row r="108" spans="1:27" s="3" customFormat="1" ht="15.75" customHeight="1">
      <c r="A108" s="406">
        <v>45</v>
      </c>
      <c r="B108" s="41" t="s">
        <v>12</v>
      </c>
      <c r="C108" s="60" t="s">
        <v>35</v>
      </c>
      <c r="D108" s="399">
        <v>582.9</v>
      </c>
      <c r="E108" s="354">
        <v>583</v>
      </c>
      <c r="F108" s="354">
        <v>583.4</v>
      </c>
      <c r="G108" s="400">
        <v>582.8</v>
      </c>
      <c r="H108" s="139">
        <f>K107</f>
        <v>575</v>
      </c>
      <c r="I108" s="157">
        <v>575.5</v>
      </c>
      <c r="J108" s="157">
        <v>576</v>
      </c>
      <c r="K108" s="158">
        <v>576</v>
      </c>
      <c r="L108" s="139">
        <f t="shared" si="78"/>
        <v>582.59</v>
      </c>
      <c r="M108" s="157">
        <f t="shared" si="79"/>
        <v>582.44</v>
      </c>
      <c r="N108" s="157">
        <v>583.2</v>
      </c>
      <c r="O108" s="158">
        <v>579.4</v>
      </c>
      <c r="P108" s="404">
        <f t="shared" si="72"/>
        <v>7.899999999999977</v>
      </c>
      <c r="Q108" s="405">
        <f t="shared" si="73"/>
        <v>7.5</v>
      </c>
      <c r="R108" s="405">
        <f t="shared" si="74"/>
        <v>7.399999999999977</v>
      </c>
      <c r="S108" s="405">
        <f t="shared" si="75"/>
        <v>6.7999999999999545</v>
      </c>
      <c r="T108" s="405">
        <f t="shared" si="76"/>
        <v>7.399999999999977</v>
      </c>
      <c r="U108" s="174">
        <f t="shared" si="77"/>
        <v>266.3999999999992</v>
      </c>
      <c r="V108" s="141">
        <f t="shared" si="64"/>
        <v>7.590000000000032</v>
      </c>
      <c r="W108" s="142">
        <f t="shared" si="65"/>
        <v>6.940000000000055</v>
      </c>
      <c r="X108" s="142">
        <f t="shared" si="66"/>
        <v>7.2000000000000455</v>
      </c>
      <c r="Y108" s="142">
        <f t="shared" si="67"/>
        <v>3.3999999999999773</v>
      </c>
      <c r="Z108" s="25">
        <f t="shared" si="55"/>
        <v>6.282500000000027</v>
      </c>
      <c r="AA108" s="227">
        <f t="shared" si="56"/>
        <v>226.17000000000098</v>
      </c>
    </row>
    <row r="109" spans="1:27" s="3" customFormat="1" ht="15.75" customHeight="1">
      <c r="A109" s="406">
        <v>46</v>
      </c>
      <c r="B109" s="41" t="s">
        <v>12</v>
      </c>
      <c r="C109" s="60" t="s">
        <v>36</v>
      </c>
      <c r="D109" s="399">
        <v>582.8</v>
      </c>
      <c r="E109" s="354">
        <v>583.4</v>
      </c>
      <c r="F109" s="354">
        <v>583.3</v>
      </c>
      <c r="G109" s="400">
        <v>582.8</v>
      </c>
      <c r="H109" s="450">
        <f>K108</f>
        <v>576</v>
      </c>
      <c r="I109" s="451">
        <f>J108</f>
        <v>576</v>
      </c>
      <c r="J109" s="451">
        <v>577</v>
      </c>
      <c r="K109" s="452">
        <v>581</v>
      </c>
      <c r="L109" s="139">
        <f>O108</f>
        <v>579.4</v>
      </c>
      <c r="M109" s="157">
        <f>N108</f>
        <v>583.2</v>
      </c>
      <c r="N109" s="157">
        <v>583.4</v>
      </c>
      <c r="O109" s="158">
        <f>K109</f>
        <v>581</v>
      </c>
      <c r="P109" s="404">
        <f t="shared" si="72"/>
        <v>6.7999999999999545</v>
      </c>
      <c r="Q109" s="405">
        <f t="shared" si="73"/>
        <v>7.399999999999977</v>
      </c>
      <c r="R109" s="405">
        <f t="shared" si="74"/>
        <v>6.2999999999999545</v>
      </c>
      <c r="S109" s="405">
        <f t="shared" si="75"/>
        <v>1.7999999999999545</v>
      </c>
      <c r="T109" s="405">
        <f t="shared" si="76"/>
        <v>5.57499999999996</v>
      </c>
      <c r="U109" s="174">
        <f t="shared" si="77"/>
        <v>200.69999999999857</v>
      </c>
      <c r="V109" s="141">
        <f aca="true" t="shared" si="81" ref="V109:Y110">L109-H109</f>
        <v>3.3999999999999773</v>
      </c>
      <c r="W109" s="142">
        <f t="shared" si="81"/>
        <v>7.2000000000000455</v>
      </c>
      <c r="X109" s="142">
        <f t="shared" si="81"/>
        <v>6.399999999999977</v>
      </c>
      <c r="Y109" s="142">
        <f t="shared" si="81"/>
        <v>0</v>
      </c>
      <c r="Z109" s="25">
        <f t="shared" si="55"/>
        <v>4.25</v>
      </c>
      <c r="AA109" s="227">
        <f t="shared" si="56"/>
        <v>153</v>
      </c>
    </row>
    <row r="110" spans="1:27" s="3" customFormat="1" ht="15.75" customHeight="1" thickBot="1">
      <c r="A110" s="407">
        <v>47</v>
      </c>
      <c r="B110" s="43" t="s">
        <v>12</v>
      </c>
      <c r="C110" s="70" t="s">
        <v>37</v>
      </c>
      <c r="D110" s="441">
        <v>582.8</v>
      </c>
      <c r="E110" s="357">
        <v>583.3</v>
      </c>
      <c r="F110" s="357">
        <v>584.3</v>
      </c>
      <c r="G110" s="442">
        <v>583.1</v>
      </c>
      <c r="H110" s="146">
        <v>580.2</v>
      </c>
      <c r="I110" s="166">
        <v>580.5</v>
      </c>
      <c r="J110" s="166">
        <v>581.5</v>
      </c>
      <c r="K110" s="167">
        <v>581</v>
      </c>
      <c r="L110" s="108">
        <f>H110</f>
        <v>580.2</v>
      </c>
      <c r="M110" s="109">
        <f>N109</f>
        <v>583.4</v>
      </c>
      <c r="N110" s="109">
        <v>584.3</v>
      </c>
      <c r="O110" s="176">
        <f>K110</f>
        <v>581</v>
      </c>
      <c r="P110" s="443">
        <f t="shared" si="72"/>
        <v>2.599999999999909</v>
      </c>
      <c r="Q110" s="444">
        <f t="shared" si="73"/>
        <v>2.7999999999999545</v>
      </c>
      <c r="R110" s="444">
        <f t="shared" si="74"/>
        <v>2.7999999999999545</v>
      </c>
      <c r="S110" s="444">
        <f t="shared" si="75"/>
        <v>2.1000000000000227</v>
      </c>
      <c r="T110" s="444">
        <f t="shared" si="76"/>
        <v>2.57499999999996</v>
      </c>
      <c r="U110" s="189">
        <f t="shared" si="77"/>
        <v>92.69999999999857</v>
      </c>
      <c r="V110" s="141">
        <f t="shared" si="81"/>
        <v>0</v>
      </c>
      <c r="W110" s="142">
        <f t="shared" si="81"/>
        <v>2.8999999999999773</v>
      </c>
      <c r="X110" s="142">
        <f t="shared" si="81"/>
        <v>2.7999999999999545</v>
      </c>
      <c r="Y110" s="142">
        <f t="shared" si="81"/>
        <v>0</v>
      </c>
      <c r="Z110" s="22">
        <f t="shared" si="55"/>
        <v>1.424999999999983</v>
      </c>
      <c r="AA110" s="224">
        <f t="shared" si="56"/>
        <v>51.299999999999386</v>
      </c>
    </row>
    <row r="111" spans="1:27" s="3" customFormat="1" ht="15.75" customHeight="1">
      <c r="A111" s="415">
        <v>48</v>
      </c>
      <c r="B111" s="195" t="s">
        <v>13</v>
      </c>
      <c r="C111" s="196" t="s">
        <v>28</v>
      </c>
      <c r="D111" s="453">
        <v>575.2</v>
      </c>
      <c r="E111" s="454">
        <v>576.3</v>
      </c>
      <c r="F111" s="454">
        <v>579.4</v>
      </c>
      <c r="G111" s="455">
        <v>579</v>
      </c>
      <c r="H111" s="418">
        <v>575</v>
      </c>
      <c r="I111" s="419">
        <v>576</v>
      </c>
      <c r="J111" s="419">
        <v>576.2</v>
      </c>
      <c r="K111" s="420">
        <v>575.2</v>
      </c>
      <c r="L111" s="456">
        <f>M101</f>
        <v>580.8000000000001</v>
      </c>
      <c r="M111" s="78">
        <f>L111-0.15</f>
        <v>580.6500000000001</v>
      </c>
      <c r="N111" s="78">
        <f>M111-0.05</f>
        <v>580.6000000000001</v>
      </c>
      <c r="O111" s="116">
        <f>L111-0.05</f>
        <v>580.7500000000001</v>
      </c>
      <c r="P111" s="423">
        <f t="shared" si="72"/>
        <v>0.20000000000004547</v>
      </c>
      <c r="Q111" s="424">
        <f t="shared" si="73"/>
        <v>0.2999999999999545</v>
      </c>
      <c r="R111" s="424">
        <f t="shared" si="74"/>
        <v>3.199999999999932</v>
      </c>
      <c r="S111" s="424">
        <f t="shared" si="75"/>
        <v>3.7999999999999545</v>
      </c>
      <c r="T111" s="424">
        <f t="shared" si="76"/>
        <v>1.8749999999999716</v>
      </c>
      <c r="U111" s="179">
        <f t="shared" si="77"/>
        <v>67.49999999999898</v>
      </c>
      <c r="V111" s="83">
        <f aca="true" t="shared" si="82" ref="V111:V119">L111-H111</f>
        <v>5.800000000000068</v>
      </c>
      <c r="W111" s="84">
        <f aca="true" t="shared" si="83" ref="W111:W119">M111-I111</f>
        <v>4.650000000000091</v>
      </c>
      <c r="X111" s="84">
        <f aca="true" t="shared" si="84" ref="X111:X119">N111-J111</f>
        <v>4.400000000000091</v>
      </c>
      <c r="Y111" s="84">
        <f aca="true" t="shared" si="85" ref="Y111:Y119">O111-K111</f>
        <v>5.550000000000068</v>
      </c>
      <c r="Z111" s="28">
        <f t="shared" si="55"/>
        <v>5.10000000000008</v>
      </c>
      <c r="AA111" s="229">
        <f t="shared" si="56"/>
        <v>183.60000000000286</v>
      </c>
    </row>
    <row r="112" spans="1:27" s="3" customFormat="1" ht="15.75" customHeight="1">
      <c r="A112" s="338">
        <v>49</v>
      </c>
      <c r="B112" s="64" t="s">
        <v>13</v>
      </c>
      <c r="C112" s="65" t="s">
        <v>29</v>
      </c>
      <c r="D112" s="425">
        <v>579</v>
      </c>
      <c r="E112" s="343">
        <v>579.4</v>
      </c>
      <c r="F112" s="343">
        <v>581.7</v>
      </c>
      <c r="G112" s="426">
        <v>581.7</v>
      </c>
      <c r="H112" s="182">
        <v>575.2</v>
      </c>
      <c r="I112" s="183">
        <v>576.2</v>
      </c>
      <c r="J112" s="183">
        <v>576.7</v>
      </c>
      <c r="K112" s="180">
        <v>575.8</v>
      </c>
      <c r="L112" s="457">
        <f>O111</f>
        <v>580.7500000000001</v>
      </c>
      <c r="M112" s="122">
        <f>N111</f>
        <v>580.6000000000001</v>
      </c>
      <c r="N112" s="122">
        <f aca="true" t="shared" si="86" ref="N112:O115">M112+0.15</f>
        <v>580.7500000000001</v>
      </c>
      <c r="O112" s="121">
        <f t="shared" si="86"/>
        <v>580.9000000000001</v>
      </c>
      <c r="P112" s="427">
        <f t="shared" si="72"/>
        <v>3.7999999999999545</v>
      </c>
      <c r="Q112" s="428">
        <f t="shared" si="73"/>
        <v>3.199999999999932</v>
      </c>
      <c r="R112" s="428">
        <f t="shared" si="74"/>
        <v>5</v>
      </c>
      <c r="S112" s="428">
        <f t="shared" si="75"/>
        <v>5.900000000000091</v>
      </c>
      <c r="T112" s="428">
        <f t="shared" si="76"/>
        <v>4.474999999999994</v>
      </c>
      <c r="U112" s="181">
        <f t="shared" si="77"/>
        <v>161.0999999999998</v>
      </c>
      <c r="V112" s="127">
        <f t="shared" si="82"/>
        <v>5.550000000000068</v>
      </c>
      <c r="W112" s="128">
        <f t="shared" si="83"/>
        <v>4.400000000000091</v>
      </c>
      <c r="X112" s="128">
        <f t="shared" si="84"/>
        <v>4.050000000000068</v>
      </c>
      <c r="Y112" s="128">
        <f t="shared" si="85"/>
        <v>5.100000000000136</v>
      </c>
      <c r="Z112" s="23">
        <f t="shared" si="55"/>
        <v>4.775000000000091</v>
      </c>
      <c r="AA112" s="225">
        <f t="shared" si="56"/>
        <v>171.90000000000327</v>
      </c>
    </row>
    <row r="113" spans="1:27" s="3" customFormat="1" ht="15.75" customHeight="1">
      <c r="A113" s="338">
        <v>50</v>
      </c>
      <c r="B113" s="64" t="s">
        <v>13</v>
      </c>
      <c r="C113" s="65" t="s">
        <v>30</v>
      </c>
      <c r="D113" s="425">
        <v>581.7</v>
      </c>
      <c r="E113" s="343">
        <v>581.7</v>
      </c>
      <c r="F113" s="343">
        <v>581.9</v>
      </c>
      <c r="G113" s="426">
        <v>582</v>
      </c>
      <c r="H113" s="182">
        <v>575.8</v>
      </c>
      <c r="I113" s="183">
        <v>576.7</v>
      </c>
      <c r="J113" s="183">
        <v>577</v>
      </c>
      <c r="K113" s="180">
        <v>576</v>
      </c>
      <c r="L113" s="457">
        <f>O112</f>
        <v>580.9000000000001</v>
      </c>
      <c r="M113" s="122">
        <f>N112</f>
        <v>580.7500000000001</v>
      </c>
      <c r="N113" s="122">
        <f t="shared" si="86"/>
        <v>580.9000000000001</v>
      </c>
      <c r="O113" s="121">
        <f t="shared" si="86"/>
        <v>581.0500000000001</v>
      </c>
      <c r="P113" s="427">
        <f t="shared" si="72"/>
        <v>5.900000000000091</v>
      </c>
      <c r="Q113" s="428">
        <f t="shared" si="73"/>
        <v>5</v>
      </c>
      <c r="R113" s="428">
        <f t="shared" si="74"/>
        <v>4.899999999999977</v>
      </c>
      <c r="S113" s="428">
        <f t="shared" si="75"/>
        <v>6</v>
      </c>
      <c r="T113" s="428">
        <f t="shared" si="76"/>
        <v>5.450000000000017</v>
      </c>
      <c r="U113" s="181">
        <f t="shared" si="77"/>
        <v>196.2000000000006</v>
      </c>
      <c r="V113" s="127">
        <f t="shared" si="82"/>
        <v>5.100000000000136</v>
      </c>
      <c r="W113" s="128">
        <f t="shared" si="83"/>
        <v>4.050000000000068</v>
      </c>
      <c r="X113" s="128">
        <f t="shared" si="84"/>
        <v>3.900000000000091</v>
      </c>
      <c r="Y113" s="128">
        <f t="shared" si="85"/>
        <v>5.050000000000068</v>
      </c>
      <c r="Z113" s="23">
        <f t="shared" si="55"/>
        <v>4.525000000000091</v>
      </c>
      <c r="AA113" s="225">
        <f t="shared" si="56"/>
        <v>162.90000000000327</v>
      </c>
    </row>
    <row r="114" spans="1:27" s="3" customFormat="1" ht="15.75" customHeight="1">
      <c r="A114" s="338">
        <v>51</v>
      </c>
      <c r="B114" s="64" t="s">
        <v>13</v>
      </c>
      <c r="C114" s="65" t="s">
        <v>31</v>
      </c>
      <c r="D114" s="425">
        <v>582</v>
      </c>
      <c r="E114" s="343">
        <v>581.9</v>
      </c>
      <c r="F114" s="343">
        <v>582.2</v>
      </c>
      <c r="G114" s="426">
        <v>582.3</v>
      </c>
      <c r="H114" s="182">
        <v>576</v>
      </c>
      <c r="I114" s="183">
        <v>577</v>
      </c>
      <c r="J114" s="183">
        <v>577.2</v>
      </c>
      <c r="K114" s="180">
        <v>576.5</v>
      </c>
      <c r="L114" s="457">
        <f>O113</f>
        <v>581.0500000000001</v>
      </c>
      <c r="M114" s="122">
        <f>N113</f>
        <v>580.9000000000001</v>
      </c>
      <c r="N114" s="122">
        <f t="shared" si="86"/>
        <v>581.0500000000001</v>
      </c>
      <c r="O114" s="121">
        <f t="shared" si="86"/>
        <v>581.2</v>
      </c>
      <c r="P114" s="427">
        <f t="shared" si="72"/>
        <v>6</v>
      </c>
      <c r="Q114" s="428">
        <f t="shared" si="73"/>
        <v>4.899999999999977</v>
      </c>
      <c r="R114" s="428">
        <f t="shared" si="74"/>
        <v>5</v>
      </c>
      <c r="S114" s="428">
        <f t="shared" si="75"/>
        <v>5.7999999999999545</v>
      </c>
      <c r="T114" s="428">
        <f t="shared" si="76"/>
        <v>5.424999999999983</v>
      </c>
      <c r="U114" s="181">
        <f t="shared" si="77"/>
        <v>195.2999999999994</v>
      </c>
      <c r="V114" s="127">
        <f t="shared" si="82"/>
        <v>5.050000000000068</v>
      </c>
      <c r="W114" s="128">
        <f t="shared" si="83"/>
        <v>3.900000000000091</v>
      </c>
      <c r="X114" s="128">
        <f t="shared" si="84"/>
        <v>3.8500000000000227</v>
      </c>
      <c r="Y114" s="128">
        <f t="shared" si="85"/>
        <v>4.7000000000000455</v>
      </c>
      <c r="Z114" s="23">
        <f t="shared" si="55"/>
        <v>4.375000000000057</v>
      </c>
      <c r="AA114" s="225">
        <f t="shared" si="56"/>
        <v>157.50000000000205</v>
      </c>
    </row>
    <row r="115" spans="1:27" s="3" customFormat="1" ht="15.75" customHeight="1">
      <c r="A115" s="338">
        <v>52</v>
      </c>
      <c r="B115" s="64" t="s">
        <v>13</v>
      </c>
      <c r="C115" s="65" t="s">
        <v>32</v>
      </c>
      <c r="D115" s="425">
        <v>582.3</v>
      </c>
      <c r="E115" s="343">
        <v>582.2</v>
      </c>
      <c r="F115" s="343">
        <v>582.4</v>
      </c>
      <c r="G115" s="426">
        <v>582.6</v>
      </c>
      <c r="H115" s="182">
        <v>576.5</v>
      </c>
      <c r="I115" s="183">
        <v>577.2</v>
      </c>
      <c r="J115" s="183">
        <v>578</v>
      </c>
      <c r="K115" s="180">
        <v>577</v>
      </c>
      <c r="L115" s="182">
        <f>O114</f>
        <v>581.2</v>
      </c>
      <c r="M115" s="183">
        <f>N114</f>
        <v>581.0500000000001</v>
      </c>
      <c r="N115" s="122">
        <f t="shared" si="86"/>
        <v>581.2</v>
      </c>
      <c r="O115" s="121">
        <f t="shared" si="86"/>
        <v>581.35</v>
      </c>
      <c r="P115" s="427">
        <f t="shared" si="72"/>
        <v>5.7999999999999545</v>
      </c>
      <c r="Q115" s="428">
        <f t="shared" si="73"/>
        <v>5</v>
      </c>
      <c r="R115" s="428">
        <f t="shared" si="74"/>
        <v>4.399999999999977</v>
      </c>
      <c r="S115" s="428">
        <f t="shared" si="75"/>
        <v>5.600000000000023</v>
      </c>
      <c r="T115" s="428">
        <f t="shared" si="76"/>
        <v>5.199999999999989</v>
      </c>
      <c r="U115" s="181">
        <f t="shared" si="77"/>
        <v>187.1999999999996</v>
      </c>
      <c r="V115" s="127">
        <f t="shared" si="82"/>
        <v>4.7000000000000455</v>
      </c>
      <c r="W115" s="128">
        <f t="shared" si="83"/>
        <v>3.8500000000000227</v>
      </c>
      <c r="X115" s="128">
        <f t="shared" si="84"/>
        <v>3.2000000000000455</v>
      </c>
      <c r="Y115" s="128">
        <f t="shared" si="85"/>
        <v>4.350000000000023</v>
      </c>
      <c r="Z115" s="23">
        <f t="shared" si="55"/>
        <v>4.025000000000034</v>
      </c>
      <c r="AA115" s="225">
        <f t="shared" si="56"/>
        <v>144.90000000000123</v>
      </c>
    </row>
    <row r="116" spans="1:27" s="3" customFormat="1" ht="15.75" customHeight="1">
      <c r="A116" s="338">
        <v>53</v>
      </c>
      <c r="B116" s="64" t="s">
        <v>13</v>
      </c>
      <c r="C116" s="65" t="s">
        <v>33</v>
      </c>
      <c r="D116" s="425">
        <v>582.6</v>
      </c>
      <c r="E116" s="343">
        <v>582.4</v>
      </c>
      <c r="F116" s="343">
        <v>582.7</v>
      </c>
      <c r="G116" s="426">
        <v>582.8</v>
      </c>
      <c r="H116" s="182">
        <v>577</v>
      </c>
      <c r="I116" s="183">
        <v>578</v>
      </c>
      <c r="J116" s="183">
        <v>579</v>
      </c>
      <c r="K116" s="180">
        <v>578</v>
      </c>
      <c r="L116" s="182">
        <v>581.9</v>
      </c>
      <c r="M116" s="183">
        <f>L116-0.12</f>
        <v>581.78</v>
      </c>
      <c r="N116" s="183">
        <f>M116+0.13</f>
        <v>581.91</v>
      </c>
      <c r="O116" s="180">
        <f>N116+0.12</f>
        <v>582.03</v>
      </c>
      <c r="P116" s="427">
        <f t="shared" si="72"/>
        <v>5.600000000000023</v>
      </c>
      <c r="Q116" s="428">
        <f t="shared" si="73"/>
        <v>4.399999999999977</v>
      </c>
      <c r="R116" s="428">
        <f t="shared" si="74"/>
        <v>3.7000000000000455</v>
      </c>
      <c r="S116" s="428">
        <f t="shared" si="75"/>
        <v>4.7999999999999545</v>
      </c>
      <c r="T116" s="428">
        <f t="shared" si="76"/>
        <v>4.625</v>
      </c>
      <c r="U116" s="181">
        <f t="shared" si="77"/>
        <v>166.5</v>
      </c>
      <c r="V116" s="127">
        <f t="shared" si="82"/>
        <v>4.899999999999977</v>
      </c>
      <c r="W116" s="128">
        <f t="shared" si="83"/>
        <v>3.7799999999999727</v>
      </c>
      <c r="X116" s="128">
        <f t="shared" si="84"/>
        <v>2.909999999999968</v>
      </c>
      <c r="Y116" s="128">
        <f t="shared" si="85"/>
        <v>4.029999999999973</v>
      </c>
      <c r="Z116" s="23">
        <f t="shared" si="55"/>
        <v>3.9049999999999727</v>
      </c>
      <c r="AA116" s="225">
        <f t="shared" si="56"/>
        <v>140.57999999999902</v>
      </c>
    </row>
    <row r="117" spans="1:27" s="3" customFormat="1" ht="15.75" customHeight="1">
      <c r="A117" s="338">
        <v>54</v>
      </c>
      <c r="B117" s="64" t="s">
        <v>13</v>
      </c>
      <c r="C117" s="65" t="s">
        <v>34</v>
      </c>
      <c r="D117" s="425">
        <v>582.8</v>
      </c>
      <c r="E117" s="343">
        <v>582.7</v>
      </c>
      <c r="F117" s="343">
        <v>583.1</v>
      </c>
      <c r="G117" s="426">
        <v>583</v>
      </c>
      <c r="H117" s="182">
        <v>578</v>
      </c>
      <c r="I117" s="183">
        <v>579</v>
      </c>
      <c r="J117" s="183">
        <v>580</v>
      </c>
      <c r="K117" s="180">
        <v>579</v>
      </c>
      <c r="L117" s="182">
        <f>O116</f>
        <v>582.03</v>
      </c>
      <c r="M117" s="183">
        <f>N116</f>
        <v>581.91</v>
      </c>
      <c r="N117" s="183">
        <f>M117+0.13</f>
        <v>582.04</v>
      </c>
      <c r="O117" s="180">
        <f>N117+0.12</f>
        <v>582.16</v>
      </c>
      <c r="P117" s="427">
        <f t="shared" si="72"/>
        <v>4.7999999999999545</v>
      </c>
      <c r="Q117" s="428">
        <f t="shared" si="73"/>
        <v>3.7000000000000455</v>
      </c>
      <c r="R117" s="428">
        <f t="shared" si="74"/>
        <v>3.1000000000000227</v>
      </c>
      <c r="S117" s="428">
        <f t="shared" si="75"/>
        <v>4</v>
      </c>
      <c r="T117" s="428">
        <f t="shared" si="76"/>
        <v>3.9000000000000057</v>
      </c>
      <c r="U117" s="181">
        <f t="shared" si="77"/>
        <v>140.4000000000002</v>
      </c>
      <c r="V117" s="127">
        <f t="shared" si="82"/>
        <v>4.029999999999973</v>
      </c>
      <c r="W117" s="128">
        <f t="shared" si="83"/>
        <v>2.909999999999968</v>
      </c>
      <c r="X117" s="128">
        <f t="shared" si="84"/>
        <v>2.0399999999999636</v>
      </c>
      <c r="Y117" s="128">
        <f t="shared" si="85"/>
        <v>3.159999999999968</v>
      </c>
      <c r="Z117" s="23">
        <f t="shared" si="55"/>
        <v>3.034999999999968</v>
      </c>
      <c r="AA117" s="225">
        <f t="shared" si="56"/>
        <v>109.25999999999885</v>
      </c>
    </row>
    <row r="118" spans="1:27" s="3" customFormat="1" ht="15.75" customHeight="1">
      <c r="A118" s="338">
        <v>55</v>
      </c>
      <c r="B118" s="64" t="s">
        <v>13</v>
      </c>
      <c r="C118" s="65" t="s">
        <v>35</v>
      </c>
      <c r="D118" s="425">
        <v>583</v>
      </c>
      <c r="E118" s="343">
        <v>583.1</v>
      </c>
      <c r="F118" s="343">
        <v>583.6</v>
      </c>
      <c r="G118" s="426">
        <v>583.4</v>
      </c>
      <c r="H118" s="457">
        <v>575.5</v>
      </c>
      <c r="I118" s="122">
        <v>575.5</v>
      </c>
      <c r="J118" s="122">
        <v>576</v>
      </c>
      <c r="K118" s="121">
        <v>576</v>
      </c>
      <c r="L118" s="182">
        <f>O117</f>
        <v>582.16</v>
      </c>
      <c r="M118" s="183">
        <f>N117</f>
        <v>582.04</v>
      </c>
      <c r="N118" s="183">
        <v>583.2</v>
      </c>
      <c r="O118" s="180">
        <f>N108</f>
        <v>583.2</v>
      </c>
      <c r="P118" s="427">
        <f t="shared" si="72"/>
        <v>7.5</v>
      </c>
      <c r="Q118" s="428">
        <f t="shared" si="73"/>
        <v>7.600000000000023</v>
      </c>
      <c r="R118" s="428">
        <f t="shared" si="74"/>
        <v>7.600000000000023</v>
      </c>
      <c r="S118" s="428">
        <f t="shared" si="75"/>
        <v>7.399999999999977</v>
      </c>
      <c r="T118" s="428">
        <f t="shared" si="76"/>
        <v>7.525000000000006</v>
      </c>
      <c r="U118" s="181">
        <f t="shared" si="77"/>
        <v>270.9000000000002</v>
      </c>
      <c r="V118" s="127">
        <f t="shared" si="82"/>
        <v>6.659999999999968</v>
      </c>
      <c r="W118" s="128">
        <f t="shared" si="83"/>
        <v>6.539999999999964</v>
      </c>
      <c r="X118" s="128">
        <f t="shared" si="84"/>
        <v>7.2000000000000455</v>
      </c>
      <c r="Y118" s="128">
        <f t="shared" si="85"/>
        <v>7.2000000000000455</v>
      </c>
      <c r="Z118" s="23">
        <f t="shared" si="55"/>
        <v>6.900000000000006</v>
      </c>
      <c r="AA118" s="225">
        <f t="shared" si="56"/>
        <v>248.4000000000002</v>
      </c>
    </row>
    <row r="119" spans="1:27" s="3" customFormat="1" ht="15.75" customHeight="1">
      <c r="A119" s="338">
        <v>56</v>
      </c>
      <c r="B119" s="64" t="s">
        <v>13</v>
      </c>
      <c r="C119" s="65" t="s">
        <v>36</v>
      </c>
      <c r="D119" s="425">
        <v>583.4</v>
      </c>
      <c r="E119" s="343">
        <v>583.6</v>
      </c>
      <c r="F119" s="343">
        <v>583.6</v>
      </c>
      <c r="G119" s="426">
        <v>583.3</v>
      </c>
      <c r="H119" s="458">
        <v>578</v>
      </c>
      <c r="I119" s="459">
        <v>577.8</v>
      </c>
      <c r="J119" s="459">
        <v>580</v>
      </c>
      <c r="K119" s="460">
        <v>579</v>
      </c>
      <c r="L119" s="182">
        <f>O118</f>
        <v>583.2</v>
      </c>
      <c r="M119" s="183">
        <f>N118</f>
        <v>583.2</v>
      </c>
      <c r="N119" s="183">
        <v>583.7</v>
      </c>
      <c r="O119" s="180">
        <f>N109</f>
        <v>583.4</v>
      </c>
      <c r="P119" s="427">
        <f t="shared" si="72"/>
        <v>5.399999999999977</v>
      </c>
      <c r="Q119" s="428">
        <f t="shared" si="73"/>
        <v>5.800000000000068</v>
      </c>
      <c r="R119" s="428">
        <f t="shared" si="74"/>
        <v>3.6000000000000227</v>
      </c>
      <c r="S119" s="428">
        <f t="shared" si="75"/>
        <v>4.2999999999999545</v>
      </c>
      <c r="T119" s="428">
        <f t="shared" si="76"/>
        <v>4.775000000000006</v>
      </c>
      <c r="U119" s="181">
        <f t="shared" si="77"/>
        <v>171.9000000000002</v>
      </c>
      <c r="V119" s="127">
        <f t="shared" si="82"/>
        <v>5.2000000000000455</v>
      </c>
      <c r="W119" s="128">
        <f t="shared" si="83"/>
        <v>5.400000000000091</v>
      </c>
      <c r="X119" s="128">
        <f t="shared" si="84"/>
        <v>3.7000000000000455</v>
      </c>
      <c r="Y119" s="128">
        <f t="shared" si="85"/>
        <v>4.399999999999977</v>
      </c>
      <c r="Z119" s="23">
        <f t="shared" si="55"/>
        <v>4.67500000000004</v>
      </c>
      <c r="AA119" s="225">
        <f t="shared" si="56"/>
        <v>168.30000000000143</v>
      </c>
    </row>
    <row r="120" spans="1:27" s="3" customFormat="1" ht="15.75" customHeight="1" thickBot="1">
      <c r="A120" s="429">
        <v>57</v>
      </c>
      <c r="B120" s="197" t="s">
        <v>13</v>
      </c>
      <c r="C120" s="198" t="s">
        <v>37</v>
      </c>
      <c r="D120" s="461">
        <v>583.3</v>
      </c>
      <c r="E120" s="462">
        <v>583.6</v>
      </c>
      <c r="F120" s="462">
        <v>584</v>
      </c>
      <c r="G120" s="463">
        <v>584.3</v>
      </c>
      <c r="H120" s="432">
        <v>580.5</v>
      </c>
      <c r="I120" s="433">
        <v>580.5</v>
      </c>
      <c r="J120" s="433">
        <v>584</v>
      </c>
      <c r="K120" s="434">
        <v>581.5</v>
      </c>
      <c r="L120" s="184">
        <f>O119</f>
        <v>583.4</v>
      </c>
      <c r="M120" s="185">
        <f>N119</f>
        <v>583.7</v>
      </c>
      <c r="N120" s="185">
        <v>584</v>
      </c>
      <c r="O120" s="186">
        <f>N110</f>
        <v>584.3</v>
      </c>
      <c r="P120" s="435">
        <f t="shared" si="72"/>
        <v>2.7999999999999545</v>
      </c>
      <c r="Q120" s="436">
        <f t="shared" si="73"/>
        <v>3.1000000000000227</v>
      </c>
      <c r="R120" s="436">
        <f t="shared" si="74"/>
        <v>0</v>
      </c>
      <c r="S120" s="436">
        <f t="shared" si="75"/>
        <v>2.7999999999999545</v>
      </c>
      <c r="T120" s="436">
        <f t="shared" si="76"/>
        <v>2.174999999999983</v>
      </c>
      <c r="U120" s="187">
        <f t="shared" si="77"/>
        <v>78.29999999999939</v>
      </c>
      <c r="V120" s="127">
        <f>L120-H120</f>
        <v>2.8999999999999773</v>
      </c>
      <c r="W120" s="128">
        <f>M120-I120</f>
        <v>3.2000000000000455</v>
      </c>
      <c r="X120" s="128">
        <f>N120-J120</f>
        <v>0</v>
      </c>
      <c r="Y120" s="128">
        <f>O120-K120</f>
        <v>2.7999999999999545</v>
      </c>
      <c r="Z120" s="20">
        <f t="shared" si="55"/>
        <v>2.2249999999999943</v>
      </c>
      <c r="AA120" s="222">
        <f t="shared" si="56"/>
        <v>80.0999999999998</v>
      </c>
    </row>
    <row r="121" spans="1:27" s="3" customFormat="1" ht="15.75" customHeight="1">
      <c r="A121" s="398">
        <v>58</v>
      </c>
      <c r="B121" s="68" t="s">
        <v>14</v>
      </c>
      <c r="C121" s="69" t="s">
        <v>28</v>
      </c>
      <c r="D121" s="437">
        <v>576.3</v>
      </c>
      <c r="E121" s="374">
        <v>576.9</v>
      </c>
      <c r="F121" s="374">
        <v>581.4</v>
      </c>
      <c r="G121" s="438">
        <v>579.4</v>
      </c>
      <c r="H121" s="99">
        <v>576</v>
      </c>
      <c r="I121" s="100">
        <v>576.9</v>
      </c>
      <c r="J121" s="100">
        <v>577.2</v>
      </c>
      <c r="K121" s="153">
        <v>576.2</v>
      </c>
      <c r="L121" s="99">
        <f>M111</f>
        <v>580.6500000000001</v>
      </c>
      <c r="M121" s="100">
        <f>L121-0.15</f>
        <v>580.5000000000001</v>
      </c>
      <c r="N121" s="100">
        <f>M121-0.05</f>
        <v>580.4500000000002</v>
      </c>
      <c r="O121" s="153">
        <f>L121-0.05</f>
        <v>580.6000000000001</v>
      </c>
      <c r="P121" s="439">
        <f t="shared" si="72"/>
        <v>0.2999999999999545</v>
      </c>
      <c r="Q121" s="440">
        <f t="shared" si="73"/>
        <v>0</v>
      </c>
      <c r="R121" s="440">
        <f t="shared" si="74"/>
        <v>4.199999999999932</v>
      </c>
      <c r="S121" s="440">
        <f t="shared" si="75"/>
        <v>3.199999999999932</v>
      </c>
      <c r="T121" s="440">
        <f t="shared" si="76"/>
        <v>1.9249999999999545</v>
      </c>
      <c r="U121" s="188">
        <f t="shared" si="77"/>
        <v>69.29999999999836</v>
      </c>
      <c r="V121" s="103">
        <f aca="true" t="shared" si="87" ref="V121:V129">L121-H121</f>
        <v>4.650000000000091</v>
      </c>
      <c r="W121" s="104">
        <f aca="true" t="shared" si="88" ref="W121:W129">M121-I121</f>
        <v>3.6000000000001364</v>
      </c>
      <c r="X121" s="104">
        <f aca="true" t="shared" si="89" ref="X121:X129">N121-J121</f>
        <v>3.2500000000001137</v>
      </c>
      <c r="Y121" s="104">
        <f aca="true" t="shared" si="90" ref="Y121:Y129">O121-K121</f>
        <v>4.400000000000091</v>
      </c>
      <c r="Z121" s="21">
        <f t="shared" si="55"/>
        <v>3.975000000000108</v>
      </c>
      <c r="AA121" s="223">
        <f t="shared" si="56"/>
        <v>143.1000000000039</v>
      </c>
    </row>
    <row r="122" spans="1:27" s="3" customFormat="1" ht="15.75" customHeight="1">
      <c r="A122" s="406">
        <v>59</v>
      </c>
      <c r="B122" s="41" t="s">
        <v>14</v>
      </c>
      <c r="C122" s="60" t="s">
        <v>29</v>
      </c>
      <c r="D122" s="399">
        <v>579.4</v>
      </c>
      <c r="E122" s="354">
        <v>581.4</v>
      </c>
      <c r="F122" s="354">
        <v>581.5</v>
      </c>
      <c r="G122" s="400">
        <v>581.7</v>
      </c>
      <c r="H122" s="139">
        <v>576.2</v>
      </c>
      <c r="I122" s="157">
        <v>577.2</v>
      </c>
      <c r="J122" s="157">
        <v>577.5</v>
      </c>
      <c r="K122" s="158">
        <v>576.7</v>
      </c>
      <c r="L122" s="139">
        <f>O121</f>
        <v>580.6000000000001</v>
      </c>
      <c r="M122" s="157">
        <f>N121</f>
        <v>580.4500000000002</v>
      </c>
      <c r="N122" s="157">
        <f aca="true" t="shared" si="91" ref="N122:O125">M122+0.15</f>
        <v>580.6000000000001</v>
      </c>
      <c r="O122" s="158">
        <f t="shared" si="91"/>
        <v>580.7500000000001</v>
      </c>
      <c r="P122" s="404">
        <f t="shared" si="72"/>
        <v>3.199999999999932</v>
      </c>
      <c r="Q122" s="405">
        <f t="shared" si="73"/>
        <v>4.199999999999932</v>
      </c>
      <c r="R122" s="405">
        <f t="shared" si="74"/>
        <v>4</v>
      </c>
      <c r="S122" s="405">
        <f t="shared" si="75"/>
        <v>5</v>
      </c>
      <c r="T122" s="405">
        <f t="shared" si="76"/>
        <v>4.099999999999966</v>
      </c>
      <c r="U122" s="174">
        <f t="shared" si="77"/>
        <v>147.59999999999877</v>
      </c>
      <c r="V122" s="141">
        <f t="shared" si="87"/>
        <v>4.400000000000091</v>
      </c>
      <c r="W122" s="142">
        <f t="shared" si="88"/>
        <v>3.2500000000001137</v>
      </c>
      <c r="X122" s="142">
        <f t="shared" si="89"/>
        <v>3.1000000000001364</v>
      </c>
      <c r="Y122" s="142">
        <f t="shared" si="90"/>
        <v>4.050000000000068</v>
      </c>
      <c r="Z122" s="25">
        <f t="shared" si="55"/>
        <v>3.7000000000001023</v>
      </c>
      <c r="AA122" s="227">
        <f t="shared" si="56"/>
        <v>133.20000000000368</v>
      </c>
    </row>
    <row r="123" spans="1:27" s="3" customFormat="1" ht="15.75" customHeight="1">
      <c r="A123" s="406">
        <v>60</v>
      </c>
      <c r="B123" s="41" t="s">
        <v>14</v>
      </c>
      <c r="C123" s="60" t="s">
        <v>30</v>
      </c>
      <c r="D123" s="399">
        <v>581.7</v>
      </c>
      <c r="E123" s="354">
        <v>581.5</v>
      </c>
      <c r="F123" s="354">
        <v>582</v>
      </c>
      <c r="G123" s="400">
        <v>581.9</v>
      </c>
      <c r="H123" s="139">
        <v>576.7</v>
      </c>
      <c r="I123" s="157">
        <v>577.5</v>
      </c>
      <c r="J123" s="157">
        <v>577.8</v>
      </c>
      <c r="K123" s="158">
        <v>577</v>
      </c>
      <c r="L123" s="139">
        <f>O122</f>
        <v>580.7500000000001</v>
      </c>
      <c r="M123" s="157">
        <f>N122</f>
        <v>580.6000000000001</v>
      </c>
      <c r="N123" s="157">
        <f t="shared" si="91"/>
        <v>580.7500000000001</v>
      </c>
      <c r="O123" s="158">
        <f t="shared" si="91"/>
        <v>580.9000000000001</v>
      </c>
      <c r="P123" s="404">
        <f t="shared" si="72"/>
        <v>5</v>
      </c>
      <c r="Q123" s="405">
        <f t="shared" si="73"/>
        <v>4</v>
      </c>
      <c r="R123" s="405">
        <f t="shared" si="74"/>
        <v>4.2000000000000455</v>
      </c>
      <c r="S123" s="405">
        <f t="shared" si="75"/>
        <v>4.899999999999977</v>
      </c>
      <c r="T123" s="405">
        <f t="shared" si="76"/>
        <v>4.525000000000006</v>
      </c>
      <c r="U123" s="174">
        <f t="shared" si="77"/>
        <v>162.9000000000002</v>
      </c>
      <c r="V123" s="141">
        <f t="shared" si="87"/>
        <v>4.050000000000068</v>
      </c>
      <c r="W123" s="142">
        <f t="shared" si="88"/>
        <v>3.1000000000001364</v>
      </c>
      <c r="X123" s="142">
        <f t="shared" si="89"/>
        <v>2.950000000000159</v>
      </c>
      <c r="Y123" s="142">
        <f t="shared" si="90"/>
        <v>3.900000000000091</v>
      </c>
      <c r="Z123" s="25">
        <f t="shared" si="55"/>
        <v>3.5000000000001137</v>
      </c>
      <c r="AA123" s="227">
        <f t="shared" si="56"/>
        <v>126.00000000000409</v>
      </c>
    </row>
    <row r="124" spans="1:27" s="3" customFormat="1" ht="15.75" customHeight="1">
      <c r="A124" s="406">
        <v>61</v>
      </c>
      <c r="B124" s="41" t="s">
        <v>14</v>
      </c>
      <c r="C124" s="60" t="s">
        <v>31</v>
      </c>
      <c r="D124" s="399">
        <v>581.9</v>
      </c>
      <c r="E124" s="354">
        <v>582</v>
      </c>
      <c r="F124" s="354">
        <v>582.2</v>
      </c>
      <c r="G124" s="400">
        <v>582.2</v>
      </c>
      <c r="H124" s="139">
        <v>577</v>
      </c>
      <c r="I124" s="157">
        <v>577.8</v>
      </c>
      <c r="J124" s="157">
        <v>578.5</v>
      </c>
      <c r="K124" s="158">
        <v>577.2</v>
      </c>
      <c r="L124" s="139">
        <f>O123</f>
        <v>580.9000000000001</v>
      </c>
      <c r="M124" s="157">
        <f>N123</f>
        <v>580.7500000000001</v>
      </c>
      <c r="N124" s="157">
        <f t="shared" si="91"/>
        <v>580.9000000000001</v>
      </c>
      <c r="O124" s="158">
        <f t="shared" si="91"/>
        <v>581.0500000000001</v>
      </c>
      <c r="P124" s="404">
        <f t="shared" si="72"/>
        <v>4.899999999999977</v>
      </c>
      <c r="Q124" s="405">
        <f t="shared" si="73"/>
        <v>4.2000000000000455</v>
      </c>
      <c r="R124" s="405">
        <f t="shared" si="74"/>
        <v>3.7000000000000455</v>
      </c>
      <c r="S124" s="405">
        <f t="shared" si="75"/>
        <v>5</v>
      </c>
      <c r="T124" s="405">
        <f t="shared" si="76"/>
        <v>4.450000000000017</v>
      </c>
      <c r="U124" s="174">
        <f t="shared" si="77"/>
        <v>160.2000000000006</v>
      </c>
      <c r="V124" s="141">
        <f t="shared" si="87"/>
        <v>3.900000000000091</v>
      </c>
      <c r="W124" s="142">
        <f t="shared" si="88"/>
        <v>2.950000000000159</v>
      </c>
      <c r="X124" s="142">
        <f t="shared" si="89"/>
        <v>2.400000000000091</v>
      </c>
      <c r="Y124" s="142">
        <f t="shared" si="90"/>
        <v>3.8500000000000227</v>
      </c>
      <c r="Z124" s="25">
        <f t="shared" si="55"/>
        <v>3.275000000000091</v>
      </c>
      <c r="AA124" s="227">
        <f t="shared" si="56"/>
        <v>117.90000000000327</v>
      </c>
    </row>
    <row r="125" spans="1:27" s="3" customFormat="1" ht="15.75" customHeight="1">
      <c r="A125" s="406">
        <v>62</v>
      </c>
      <c r="B125" s="41" t="s">
        <v>14</v>
      </c>
      <c r="C125" s="60" t="s">
        <v>32</v>
      </c>
      <c r="D125" s="399">
        <v>582.2</v>
      </c>
      <c r="E125" s="354">
        <v>582.2</v>
      </c>
      <c r="F125" s="354">
        <v>582.5</v>
      </c>
      <c r="G125" s="400">
        <v>582.4</v>
      </c>
      <c r="H125" s="139">
        <v>577.2</v>
      </c>
      <c r="I125" s="157">
        <v>578.5</v>
      </c>
      <c r="J125" s="157">
        <v>579</v>
      </c>
      <c r="K125" s="158">
        <v>578</v>
      </c>
      <c r="L125" s="139">
        <f>M115</f>
        <v>581.0500000000001</v>
      </c>
      <c r="M125" s="157">
        <f>L125-0.15</f>
        <v>580.9000000000001</v>
      </c>
      <c r="N125" s="157">
        <f t="shared" si="91"/>
        <v>581.0500000000001</v>
      </c>
      <c r="O125" s="158">
        <f t="shared" si="91"/>
        <v>581.2</v>
      </c>
      <c r="P125" s="404">
        <f t="shared" si="72"/>
        <v>5</v>
      </c>
      <c r="Q125" s="405">
        <f t="shared" si="73"/>
        <v>3.7000000000000455</v>
      </c>
      <c r="R125" s="405">
        <f t="shared" si="74"/>
        <v>3.5</v>
      </c>
      <c r="S125" s="405">
        <f t="shared" si="75"/>
        <v>4.399999999999977</v>
      </c>
      <c r="T125" s="405">
        <f t="shared" si="76"/>
        <v>4.150000000000006</v>
      </c>
      <c r="U125" s="174">
        <f t="shared" si="77"/>
        <v>149.4000000000002</v>
      </c>
      <c r="V125" s="141">
        <f t="shared" si="87"/>
        <v>3.8500000000000227</v>
      </c>
      <c r="W125" s="142">
        <f t="shared" si="88"/>
        <v>2.400000000000091</v>
      </c>
      <c r="X125" s="142">
        <f t="shared" si="89"/>
        <v>2.050000000000068</v>
      </c>
      <c r="Y125" s="142">
        <f t="shared" si="90"/>
        <v>3.2000000000000455</v>
      </c>
      <c r="Z125" s="25">
        <f t="shared" si="55"/>
        <v>2.875000000000057</v>
      </c>
      <c r="AA125" s="227">
        <f t="shared" si="56"/>
        <v>103.50000000000205</v>
      </c>
    </row>
    <row r="126" spans="1:27" s="3" customFormat="1" ht="15.75" customHeight="1">
      <c r="A126" s="406">
        <v>63</v>
      </c>
      <c r="B126" s="41" t="s">
        <v>14</v>
      </c>
      <c r="C126" s="60" t="s">
        <v>33</v>
      </c>
      <c r="D126" s="399">
        <v>582.4</v>
      </c>
      <c r="E126" s="354">
        <v>582.5</v>
      </c>
      <c r="F126" s="354">
        <v>582.6</v>
      </c>
      <c r="G126" s="400">
        <v>582.7</v>
      </c>
      <c r="H126" s="139">
        <v>578</v>
      </c>
      <c r="I126" s="157">
        <v>579</v>
      </c>
      <c r="J126" s="157">
        <v>580</v>
      </c>
      <c r="K126" s="158">
        <v>579</v>
      </c>
      <c r="L126" s="139">
        <f>M116</f>
        <v>581.78</v>
      </c>
      <c r="M126" s="157">
        <f>L126-0.12</f>
        <v>581.66</v>
      </c>
      <c r="N126" s="157">
        <f>M126+0.13</f>
        <v>581.79</v>
      </c>
      <c r="O126" s="158">
        <f>N126+0.12</f>
        <v>581.91</v>
      </c>
      <c r="P126" s="404">
        <f t="shared" si="72"/>
        <v>4.399999999999977</v>
      </c>
      <c r="Q126" s="405">
        <f t="shared" si="73"/>
        <v>3.5</v>
      </c>
      <c r="R126" s="405">
        <f t="shared" si="74"/>
        <v>2.6000000000000227</v>
      </c>
      <c r="S126" s="405">
        <f t="shared" si="75"/>
        <v>3.7000000000000455</v>
      </c>
      <c r="T126" s="405">
        <f t="shared" si="76"/>
        <v>3.5500000000000114</v>
      </c>
      <c r="U126" s="174">
        <f t="shared" si="77"/>
        <v>127.80000000000041</v>
      </c>
      <c r="V126" s="141">
        <f t="shared" si="87"/>
        <v>3.7799999999999727</v>
      </c>
      <c r="W126" s="142">
        <f t="shared" si="88"/>
        <v>2.659999999999968</v>
      </c>
      <c r="X126" s="142">
        <f t="shared" si="89"/>
        <v>1.7899999999999636</v>
      </c>
      <c r="Y126" s="142">
        <f t="shared" si="90"/>
        <v>2.909999999999968</v>
      </c>
      <c r="Z126" s="25">
        <f t="shared" si="55"/>
        <v>2.784999999999968</v>
      </c>
      <c r="AA126" s="227">
        <f t="shared" si="56"/>
        <v>100.25999999999885</v>
      </c>
    </row>
    <row r="127" spans="1:27" s="3" customFormat="1" ht="15.75" customHeight="1">
      <c r="A127" s="406">
        <v>64</v>
      </c>
      <c r="B127" s="41" t="s">
        <v>14</v>
      </c>
      <c r="C127" s="60" t="s">
        <v>34</v>
      </c>
      <c r="D127" s="399">
        <v>582.7</v>
      </c>
      <c r="E127" s="354">
        <v>582.6</v>
      </c>
      <c r="F127" s="354">
        <v>583</v>
      </c>
      <c r="G127" s="400">
        <v>583.1</v>
      </c>
      <c r="H127" s="139">
        <v>579</v>
      </c>
      <c r="I127" s="157">
        <v>580</v>
      </c>
      <c r="J127" s="157">
        <v>581</v>
      </c>
      <c r="K127" s="158">
        <v>580</v>
      </c>
      <c r="L127" s="139">
        <f>O126</f>
        <v>581.91</v>
      </c>
      <c r="M127" s="157">
        <f>N126</f>
        <v>581.79</v>
      </c>
      <c r="N127" s="157">
        <f>M127+0.13</f>
        <v>581.92</v>
      </c>
      <c r="O127" s="158">
        <f>N127+0.12</f>
        <v>582.04</v>
      </c>
      <c r="P127" s="404">
        <f t="shared" si="72"/>
        <v>3.7000000000000455</v>
      </c>
      <c r="Q127" s="405">
        <f t="shared" si="73"/>
        <v>2.6000000000000227</v>
      </c>
      <c r="R127" s="405">
        <f t="shared" si="74"/>
        <v>2</v>
      </c>
      <c r="S127" s="405">
        <f t="shared" si="75"/>
        <v>3.1000000000000227</v>
      </c>
      <c r="T127" s="405">
        <f t="shared" si="76"/>
        <v>2.8500000000000227</v>
      </c>
      <c r="U127" s="174">
        <f t="shared" si="77"/>
        <v>102.60000000000082</v>
      </c>
      <c r="V127" s="141">
        <f t="shared" si="87"/>
        <v>2.909999999999968</v>
      </c>
      <c r="W127" s="142">
        <f t="shared" si="88"/>
        <v>1.7899999999999636</v>
      </c>
      <c r="X127" s="142">
        <f t="shared" si="89"/>
        <v>0.9199999999999591</v>
      </c>
      <c r="Y127" s="142">
        <f t="shared" si="90"/>
        <v>2.0399999999999636</v>
      </c>
      <c r="Z127" s="25">
        <f t="shared" si="55"/>
        <v>1.9149999999999636</v>
      </c>
      <c r="AA127" s="227">
        <f t="shared" si="56"/>
        <v>68.93999999999869</v>
      </c>
    </row>
    <row r="128" spans="1:27" s="3" customFormat="1" ht="15.75" customHeight="1">
      <c r="A128" s="406">
        <v>65</v>
      </c>
      <c r="B128" s="41" t="s">
        <v>14</v>
      </c>
      <c r="C128" s="60" t="s">
        <v>35</v>
      </c>
      <c r="D128" s="399">
        <v>583.1</v>
      </c>
      <c r="E128" s="354">
        <v>583</v>
      </c>
      <c r="F128" s="354">
        <v>583.3</v>
      </c>
      <c r="G128" s="400">
        <v>583.6</v>
      </c>
      <c r="H128" s="139">
        <v>579</v>
      </c>
      <c r="I128" s="157">
        <v>581</v>
      </c>
      <c r="J128" s="157">
        <v>582</v>
      </c>
      <c r="K128" s="158">
        <v>579.7</v>
      </c>
      <c r="L128" s="139">
        <f>O127</f>
        <v>582.04</v>
      </c>
      <c r="M128" s="157">
        <f>N127</f>
        <v>581.92</v>
      </c>
      <c r="N128" s="157">
        <v>583.2</v>
      </c>
      <c r="O128" s="158">
        <v>583.1</v>
      </c>
      <c r="P128" s="404">
        <f aca="true" t="shared" si="92" ref="P128:P146">D128-H128</f>
        <v>4.100000000000023</v>
      </c>
      <c r="Q128" s="405">
        <f aca="true" t="shared" si="93" ref="Q128:Q146">E128-I128</f>
        <v>2</v>
      </c>
      <c r="R128" s="405">
        <f aca="true" t="shared" si="94" ref="R128:R146">F128-J128</f>
        <v>1.2999999999999545</v>
      </c>
      <c r="S128" s="405">
        <f aca="true" t="shared" si="95" ref="S128:S146">G128-K128</f>
        <v>3.8999999999999773</v>
      </c>
      <c r="T128" s="405">
        <f aca="true" t="shared" si="96" ref="T128:T146">(P128+Q128+R128+S128)/4</f>
        <v>2.8249999999999886</v>
      </c>
      <c r="U128" s="174">
        <f aca="true" t="shared" si="97" ref="U128:U146">T128*6*6</f>
        <v>101.69999999999959</v>
      </c>
      <c r="V128" s="141">
        <f t="shared" si="87"/>
        <v>3.0399999999999636</v>
      </c>
      <c r="W128" s="142">
        <f t="shared" si="88"/>
        <v>0.9199999999999591</v>
      </c>
      <c r="X128" s="142">
        <f t="shared" si="89"/>
        <v>1.2000000000000455</v>
      </c>
      <c r="Y128" s="142">
        <f t="shared" si="90"/>
        <v>3.3999999999999773</v>
      </c>
      <c r="Z128" s="25">
        <f aca="true" t="shared" si="98" ref="Z128:Z146">SUM(V128:Y128)/4</f>
        <v>2.1399999999999864</v>
      </c>
      <c r="AA128" s="227">
        <f aca="true" t="shared" si="99" ref="AA128:AA146">Z128*36</f>
        <v>77.03999999999951</v>
      </c>
    </row>
    <row r="129" spans="1:27" s="3" customFormat="1" ht="15.75" customHeight="1">
      <c r="A129" s="406">
        <v>66</v>
      </c>
      <c r="B129" s="41" t="s">
        <v>14</v>
      </c>
      <c r="C129" s="60" t="s">
        <v>36</v>
      </c>
      <c r="D129" s="399">
        <v>583.6</v>
      </c>
      <c r="E129" s="354">
        <v>583.3</v>
      </c>
      <c r="F129" s="354">
        <v>583.7</v>
      </c>
      <c r="G129" s="400">
        <v>583.6</v>
      </c>
      <c r="H129" s="139">
        <v>579.7</v>
      </c>
      <c r="I129" s="157">
        <v>582</v>
      </c>
      <c r="J129" s="157">
        <v>583.7</v>
      </c>
      <c r="K129" s="158">
        <v>580.5</v>
      </c>
      <c r="L129" s="139">
        <f>O128</f>
        <v>583.1</v>
      </c>
      <c r="M129" s="157">
        <f>N128</f>
        <v>583.2</v>
      </c>
      <c r="N129" s="157">
        <v>584</v>
      </c>
      <c r="O129" s="158">
        <v>583.7</v>
      </c>
      <c r="P129" s="404">
        <f t="shared" si="92"/>
        <v>3.8999999999999773</v>
      </c>
      <c r="Q129" s="405">
        <f t="shared" si="93"/>
        <v>1.2999999999999545</v>
      </c>
      <c r="R129" s="405">
        <f t="shared" si="94"/>
        <v>0</v>
      </c>
      <c r="S129" s="405">
        <f t="shared" si="95"/>
        <v>3.1000000000000227</v>
      </c>
      <c r="T129" s="405">
        <f t="shared" si="96"/>
        <v>2.0749999999999886</v>
      </c>
      <c r="U129" s="174">
        <f t="shared" si="97"/>
        <v>74.69999999999959</v>
      </c>
      <c r="V129" s="141">
        <f t="shared" si="87"/>
        <v>3.3999999999999773</v>
      </c>
      <c r="W129" s="142">
        <f t="shared" si="88"/>
        <v>1.2000000000000455</v>
      </c>
      <c r="X129" s="142">
        <f t="shared" si="89"/>
        <v>0.2999999999999545</v>
      </c>
      <c r="Y129" s="142">
        <f t="shared" si="90"/>
        <v>3.2000000000000455</v>
      </c>
      <c r="Z129" s="25">
        <f t="shared" si="98"/>
        <v>2.0250000000000057</v>
      </c>
      <c r="AA129" s="227">
        <f t="shared" si="99"/>
        <v>72.9000000000002</v>
      </c>
    </row>
    <row r="130" spans="1:27" s="3" customFormat="1" ht="15.75" customHeight="1" thickBot="1">
      <c r="A130" s="407">
        <v>67</v>
      </c>
      <c r="B130" s="43" t="s">
        <v>14</v>
      </c>
      <c r="C130" s="70" t="s">
        <v>37</v>
      </c>
      <c r="D130" s="441">
        <v>583.6</v>
      </c>
      <c r="E130" s="357">
        <v>583.7</v>
      </c>
      <c r="F130" s="357">
        <v>584.1</v>
      </c>
      <c r="G130" s="442">
        <v>584.1</v>
      </c>
      <c r="H130" s="108">
        <v>580.5</v>
      </c>
      <c r="I130" s="109">
        <v>583.7</v>
      </c>
      <c r="J130" s="109">
        <v>584</v>
      </c>
      <c r="K130" s="176">
        <v>584</v>
      </c>
      <c r="L130" s="146">
        <f>H130</f>
        <v>580.5</v>
      </c>
      <c r="M130" s="165">
        <f>I130</f>
        <v>583.7</v>
      </c>
      <c r="N130" s="165">
        <f>J130</f>
        <v>584</v>
      </c>
      <c r="O130" s="464">
        <f>K130</f>
        <v>584</v>
      </c>
      <c r="P130" s="443">
        <f t="shared" si="92"/>
        <v>3.1000000000000227</v>
      </c>
      <c r="Q130" s="444">
        <f t="shared" si="93"/>
        <v>0</v>
      </c>
      <c r="R130" s="444">
        <f t="shared" si="94"/>
        <v>0.10000000000002274</v>
      </c>
      <c r="S130" s="444">
        <f t="shared" si="95"/>
        <v>0.10000000000002274</v>
      </c>
      <c r="T130" s="444">
        <f t="shared" si="96"/>
        <v>0.825000000000017</v>
      </c>
      <c r="U130" s="189">
        <f t="shared" si="97"/>
        <v>29.700000000000614</v>
      </c>
      <c r="V130" s="160">
        <f>L130-H130</f>
        <v>0</v>
      </c>
      <c r="W130" s="161">
        <f aca="true" t="shared" si="100" ref="W130:W146">M130-I130</f>
        <v>0</v>
      </c>
      <c r="X130" s="161">
        <f aca="true" t="shared" si="101" ref="X130:X146">N130-J130</f>
        <v>0</v>
      </c>
      <c r="Y130" s="161">
        <f aca="true" t="shared" si="102" ref="Y130:Y146">O130-K130</f>
        <v>0</v>
      </c>
      <c r="Z130" s="22">
        <f t="shared" si="98"/>
        <v>0</v>
      </c>
      <c r="AA130" s="224">
        <f t="shared" si="99"/>
        <v>0</v>
      </c>
    </row>
    <row r="131" spans="1:27" s="3" customFormat="1" ht="15.75" customHeight="1">
      <c r="A131" s="415">
        <v>68</v>
      </c>
      <c r="B131" s="195" t="s">
        <v>15</v>
      </c>
      <c r="C131" s="196" t="s">
        <v>28</v>
      </c>
      <c r="D131" s="453">
        <v>576.9</v>
      </c>
      <c r="E131" s="454">
        <v>578</v>
      </c>
      <c r="F131" s="454">
        <v>581</v>
      </c>
      <c r="G131" s="455">
        <v>581.4</v>
      </c>
      <c r="H131" s="465">
        <v>569.9</v>
      </c>
      <c r="I131" s="466">
        <v>578</v>
      </c>
      <c r="J131" s="466">
        <v>578.2</v>
      </c>
      <c r="K131" s="467">
        <f>J121</f>
        <v>577.2</v>
      </c>
      <c r="L131" s="456">
        <f>M121</f>
        <v>580.5000000000001</v>
      </c>
      <c r="M131" s="78">
        <f>L131-0.15</f>
        <v>580.3500000000001</v>
      </c>
      <c r="N131" s="78">
        <f>M131-0.05</f>
        <v>580.3000000000002</v>
      </c>
      <c r="O131" s="116">
        <f>L131-0.05</f>
        <v>580.4500000000002</v>
      </c>
      <c r="P131" s="423">
        <f t="shared" si="92"/>
        <v>7</v>
      </c>
      <c r="Q131" s="424">
        <f t="shared" si="93"/>
        <v>0</v>
      </c>
      <c r="R131" s="424">
        <f t="shared" si="94"/>
        <v>2.7999999999999545</v>
      </c>
      <c r="S131" s="424">
        <f t="shared" si="95"/>
        <v>4.199999999999932</v>
      </c>
      <c r="T131" s="424">
        <f t="shared" si="96"/>
        <v>3.4999999999999716</v>
      </c>
      <c r="U131" s="179">
        <f t="shared" si="97"/>
        <v>125.99999999999898</v>
      </c>
      <c r="V131" s="83">
        <f aca="true" t="shared" si="103" ref="V131:V146">L131-H131</f>
        <v>10.600000000000136</v>
      </c>
      <c r="W131" s="84">
        <f t="shared" si="100"/>
        <v>2.3500000000001364</v>
      </c>
      <c r="X131" s="84">
        <f t="shared" si="101"/>
        <v>2.1000000000001364</v>
      </c>
      <c r="Y131" s="84">
        <f t="shared" si="102"/>
        <v>3.2500000000001137</v>
      </c>
      <c r="Z131" s="28">
        <f t="shared" si="98"/>
        <v>4.575000000000131</v>
      </c>
      <c r="AA131" s="229">
        <f t="shared" si="99"/>
        <v>164.7000000000047</v>
      </c>
    </row>
    <row r="132" spans="1:27" s="3" customFormat="1" ht="15.75" customHeight="1">
      <c r="A132" s="338">
        <v>69</v>
      </c>
      <c r="B132" s="64" t="s">
        <v>15</v>
      </c>
      <c r="C132" s="65" t="s">
        <v>29</v>
      </c>
      <c r="D132" s="425">
        <v>581.4</v>
      </c>
      <c r="E132" s="343">
        <v>581</v>
      </c>
      <c r="F132" s="343">
        <v>581.7</v>
      </c>
      <c r="G132" s="426">
        <v>581.5</v>
      </c>
      <c r="H132" s="445">
        <f aca="true" t="shared" si="104" ref="H132:H139">I122</f>
        <v>577.2</v>
      </c>
      <c r="I132" s="446">
        <f aca="true" t="shared" si="105" ref="I132:I138">J131</f>
        <v>578.2</v>
      </c>
      <c r="J132" s="446">
        <v>578.5</v>
      </c>
      <c r="K132" s="447">
        <f aca="true" t="shared" si="106" ref="K132:K139">J122</f>
        <v>577.5</v>
      </c>
      <c r="L132" s="457">
        <f>O131</f>
        <v>580.4500000000002</v>
      </c>
      <c r="M132" s="122">
        <f>N131</f>
        <v>580.3000000000002</v>
      </c>
      <c r="N132" s="122">
        <f aca="true" t="shared" si="107" ref="N132:O135">M132+0.15</f>
        <v>580.4500000000002</v>
      </c>
      <c r="O132" s="121">
        <f t="shared" si="107"/>
        <v>580.6000000000001</v>
      </c>
      <c r="P132" s="427">
        <f t="shared" si="92"/>
        <v>4.199999999999932</v>
      </c>
      <c r="Q132" s="428">
        <f t="shared" si="93"/>
        <v>2.7999999999999545</v>
      </c>
      <c r="R132" s="428">
        <f t="shared" si="94"/>
        <v>3.2000000000000455</v>
      </c>
      <c r="S132" s="428">
        <f t="shared" si="95"/>
        <v>4</v>
      </c>
      <c r="T132" s="428">
        <f t="shared" si="96"/>
        <v>3.549999999999983</v>
      </c>
      <c r="U132" s="181">
        <f t="shared" si="97"/>
        <v>127.79999999999939</v>
      </c>
      <c r="V132" s="127">
        <f t="shared" si="103"/>
        <v>3.2500000000001137</v>
      </c>
      <c r="W132" s="128">
        <f t="shared" si="100"/>
        <v>2.1000000000001364</v>
      </c>
      <c r="X132" s="128">
        <f t="shared" si="101"/>
        <v>1.9500000000001592</v>
      </c>
      <c r="Y132" s="128">
        <f t="shared" si="102"/>
        <v>3.1000000000001364</v>
      </c>
      <c r="Z132" s="23">
        <f t="shared" si="98"/>
        <v>2.6000000000001364</v>
      </c>
      <c r="AA132" s="225">
        <f t="shared" si="99"/>
        <v>93.60000000000491</v>
      </c>
    </row>
    <row r="133" spans="1:27" s="3" customFormat="1" ht="15.75" customHeight="1">
      <c r="A133" s="338">
        <v>70</v>
      </c>
      <c r="B133" s="64" t="s">
        <v>15</v>
      </c>
      <c r="C133" s="65" t="s">
        <v>30</v>
      </c>
      <c r="D133" s="425">
        <v>581.5</v>
      </c>
      <c r="E133" s="343">
        <v>581.7</v>
      </c>
      <c r="F133" s="343">
        <v>581.8</v>
      </c>
      <c r="G133" s="426">
        <v>582</v>
      </c>
      <c r="H133" s="445">
        <f t="shared" si="104"/>
        <v>577.5</v>
      </c>
      <c r="I133" s="446">
        <f t="shared" si="105"/>
        <v>578.5</v>
      </c>
      <c r="J133" s="446">
        <v>579</v>
      </c>
      <c r="K133" s="447">
        <f t="shared" si="106"/>
        <v>577.8</v>
      </c>
      <c r="L133" s="457">
        <f>O132</f>
        <v>580.6000000000001</v>
      </c>
      <c r="M133" s="122">
        <f>N132</f>
        <v>580.4500000000002</v>
      </c>
      <c r="N133" s="122">
        <f t="shared" si="107"/>
        <v>580.6000000000001</v>
      </c>
      <c r="O133" s="121">
        <f t="shared" si="107"/>
        <v>580.7500000000001</v>
      </c>
      <c r="P133" s="427">
        <f t="shared" si="92"/>
        <v>4</v>
      </c>
      <c r="Q133" s="428">
        <f t="shared" si="93"/>
        <v>3.2000000000000455</v>
      </c>
      <c r="R133" s="428">
        <f t="shared" si="94"/>
        <v>2.7999999999999545</v>
      </c>
      <c r="S133" s="428">
        <f t="shared" si="95"/>
        <v>4.2000000000000455</v>
      </c>
      <c r="T133" s="428">
        <f t="shared" si="96"/>
        <v>3.5500000000000114</v>
      </c>
      <c r="U133" s="181">
        <f t="shared" si="97"/>
        <v>127.80000000000041</v>
      </c>
      <c r="V133" s="127">
        <f t="shared" si="103"/>
        <v>3.1000000000001364</v>
      </c>
      <c r="W133" s="128">
        <f t="shared" si="100"/>
        <v>1.9500000000001592</v>
      </c>
      <c r="X133" s="128">
        <f t="shared" si="101"/>
        <v>1.6000000000001364</v>
      </c>
      <c r="Y133" s="128">
        <f t="shared" si="102"/>
        <v>2.950000000000159</v>
      </c>
      <c r="Z133" s="23">
        <f t="shared" si="98"/>
        <v>2.400000000000148</v>
      </c>
      <c r="AA133" s="225">
        <f t="shared" si="99"/>
        <v>86.40000000000532</v>
      </c>
    </row>
    <row r="134" spans="1:27" s="3" customFormat="1" ht="15.75" customHeight="1">
      <c r="A134" s="338">
        <v>71</v>
      </c>
      <c r="B134" s="64" t="s">
        <v>15</v>
      </c>
      <c r="C134" s="65" t="s">
        <v>31</v>
      </c>
      <c r="D134" s="425">
        <v>582</v>
      </c>
      <c r="E134" s="343">
        <v>581.8</v>
      </c>
      <c r="F134" s="343">
        <v>581.8</v>
      </c>
      <c r="G134" s="426">
        <v>582.2</v>
      </c>
      <c r="H134" s="445">
        <f t="shared" si="104"/>
        <v>577.8</v>
      </c>
      <c r="I134" s="446">
        <f t="shared" si="105"/>
        <v>579</v>
      </c>
      <c r="J134" s="446">
        <v>579.5</v>
      </c>
      <c r="K134" s="447">
        <f t="shared" si="106"/>
        <v>578.5</v>
      </c>
      <c r="L134" s="457">
        <f>O133</f>
        <v>580.7500000000001</v>
      </c>
      <c r="M134" s="122">
        <f>N133</f>
        <v>580.6000000000001</v>
      </c>
      <c r="N134" s="122">
        <f t="shared" si="107"/>
        <v>580.7500000000001</v>
      </c>
      <c r="O134" s="121">
        <f t="shared" si="107"/>
        <v>580.9000000000001</v>
      </c>
      <c r="P134" s="427">
        <f t="shared" si="92"/>
        <v>4.2000000000000455</v>
      </c>
      <c r="Q134" s="428">
        <f t="shared" si="93"/>
        <v>2.7999999999999545</v>
      </c>
      <c r="R134" s="428">
        <f t="shared" si="94"/>
        <v>2.2999999999999545</v>
      </c>
      <c r="S134" s="428">
        <f t="shared" si="95"/>
        <v>3.7000000000000455</v>
      </c>
      <c r="T134" s="428">
        <f t="shared" si="96"/>
        <v>3.25</v>
      </c>
      <c r="U134" s="181">
        <f t="shared" si="97"/>
        <v>117</v>
      </c>
      <c r="V134" s="127">
        <f t="shared" si="103"/>
        <v>2.950000000000159</v>
      </c>
      <c r="W134" s="128">
        <f t="shared" si="100"/>
        <v>1.6000000000001364</v>
      </c>
      <c r="X134" s="128">
        <f t="shared" si="101"/>
        <v>1.2500000000001137</v>
      </c>
      <c r="Y134" s="128">
        <f t="shared" si="102"/>
        <v>2.400000000000091</v>
      </c>
      <c r="Z134" s="23">
        <f t="shared" si="98"/>
        <v>2.050000000000125</v>
      </c>
      <c r="AA134" s="225">
        <f t="shared" si="99"/>
        <v>73.8000000000045</v>
      </c>
    </row>
    <row r="135" spans="1:27" s="3" customFormat="1" ht="15.75" customHeight="1">
      <c r="A135" s="338">
        <v>72</v>
      </c>
      <c r="B135" s="64" t="s">
        <v>15</v>
      </c>
      <c r="C135" s="65" t="s">
        <v>32</v>
      </c>
      <c r="D135" s="425">
        <v>582.2</v>
      </c>
      <c r="E135" s="343">
        <v>581.8</v>
      </c>
      <c r="F135" s="343">
        <v>582.2</v>
      </c>
      <c r="G135" s="426">
        <v>582.5</v>
      </c>
      <c r="H135" s="445">
        <f t="shared" si="104"/>
        <v>578.5</v>
      </c>
      <c r="I135" s="446">
        <f t="shared" si="105"/>
        <v>579.5</v>
      </c>
      <c r="J135" s="446">
        <v>580</v>
      </c>
      <c r="K135" s="447">
        <f t="shared" si="106"/>
        <v>579</v>
      </c>
      <c r="L135" s="182">
        <f>M125</f>
        <v>580.9000000000001</v>
      </c>
      <c r="M135" s="122">
        <f>L135-0.15</f>
        <v>580.7500000000001</v>
      </c>
      <c r="N135" s="122">
        <f t="shared" si="107"/>
        <v>580.9000000000001</v>
      </c>
      <c r="O135" s="121">
        <f t="shared" si="107"/>
        <v>581.0500000000001</v>
      </c>
      <c r="P135" s="427">
        <f t="shared" si="92"/>
        <v>3.7000000000000455</v>
      </c>
      <c r="Q135" s="428">
        <f t="shared" si="93"/>
        <v>2.2999999999999545</v>
      </c>
      <c r="R135" s="428">
        <f t="shared" si="94"/>
        <v>2.2000000000000455</v>
      </c>
      <c r="S135" s="428">
        <f t="shared" si="95"/>
        <v>3.5</v>
      </c>
      <c r="T135" s="428">
        <f t="shared" si="96"/>
        <v>2.9250000000000114</v>
      </c>
      <c r="U135" s="181">
        <f t="shared" si="97"/>
        <v>105.30000000000041</v>
      </c>
      <c r="V135" s="127">
        <f t="shared" si="103"/>
        <v>2.400000000000091</v>
      </c>
      <c r="W135" s="128">
        <f t="shared" si="100"/>
        <v>1.2500000000001137</v>
      </c>
      <c r="X135" s="128">
        <f t="shared" si="101"/>
        <v>0.900000000000091</v>
      </c>
      <c r="Y135" s="128">
        <f t="shared" si="102"/>
        <v>2.050000000000068</v>
      </c>
      <c r="Z135" s="23">
        <f t="shared" si="98"/>
        <v>1.650000000000091</v>
      </c>
      <c r="AA135" s="225">
        <f t="shared" si="99"/>
        <v>59.400000000003274</v>
      </c>
    </row>
    <row r="136" spans="1:27" s="3" customFormat="1" ht="15.75" customHeight="1">
      <c r="A136" s="338">
        <v>73</v>
      </c>
      <c r="B136" s="64" t="s">
        <v>15</v>
      </c>
      <c r="C136" s="65" t="s">
        <v>33</v>
      </c>
      <c r="D136" s="425">
        <v>582.5</v>
      </c>
      <c r="E136" s="343">
        <v>582.2</v>
      </c>
      <c r="F136" s="343">
        <v>582.4</v>
      </c>
      <c r="G136" s="426">
        <v>582.6</v>
      </c>
      <c r="H136" s="445">
        <f t="shared" si="104"/>
        <v>579</v>
      </c>
      <c r="I136" s="446">
        <f t="shared" si="105"/>
        <v>580</v>
      </c>
      <c r="J136" s="446">
        <v>581.5</v>
      </c>
      <c r="K136" s="447">
        <f t="shared" si="106"/>
        <v>580</v>
      </c>
      <c r="L136" s="457">
        <f>M126</f>
        <v>581.66</v>
      </c>
      <c r="M136" s="122">
        <f>L136-0.12</f>
        <v>581.54</v>
      </c>
      <c r="N136" s="122">
        <f>M136+0.13</f>
        <v>581.67</v>
      </c>
      <c r="O136" s="121">
        <f>N136+0.12</f>
        <v>581.79</v>
      </c>
      <c r="P136" s="427">
        <f t="shared" si="92"/>
        <v>3.5</v>
      </c>
      <c r="Q136" s="428">
        <f t="shared" si="93"/>
        <v>2.2000000000000455</v>
      </c>
      <c r="R136" s="428">
        <f t="shared" si="94"/>
        <v>0.8999999999999773</v>
      </c>
      <c r="S136" s="428">
        <f t="shared" si="95"/>
        <v>2.6000000000000227</v>
      </c>
      <c r="T136" s="428">
        <f t="shared" si="96"/>
        <v>2.3000000000000114</v>
      </c>
      <c r="U136" s="181">
        <f t="shared" si="97"/>
        <v>82.80000000000041</v>
      </c>
      <c r="V136" s="127">
        <f t="shared" si="103"/>
        <v>2.659999999999968</v>
      </c>
      <c r="W136" s="128">
        <f t="shared" si="100"/>
        <v>1.5399999999999636</v>
      </c>
      <c r="X136" s="128">
        <f t="shared" si="101"/>
        <v>0.16999999999995907</v>
      </c>
      <c r="Y136" s="128">
        <f t="shared" si="102"/>
        <v>1.7899999999999636</v>
      </c>
      <c r="Z136" s="23">
        <f t="shared" si="98"/>
        <v>1.5399999999999636</v>
      </c>
      <c r="AA136" s="225">
        <f t="shared" si="99"/>
        <v>55.43999999999869</v>
      </c>
    </row>
    <row r="137" spans="1:27" s="3" customFormat="1" ht="15.75" customHeight="1">
      <c r="A137" s="338">
        <v>74</v>
      </c>
      <c r="B137" s="64" t="s">
        <v>15</v>
      </c>
      <c r="C137" s="65" t="s">
        <v>34</v>
      </c>
      <c r="D137" s="425">
        <v>582.6</v>
      </c>
      <c r="E137" s="343">
        <v>582.4</v>
      </c>
      <c r="F137" s="343">
        <v>583</v>
      </c>
      <c r="G137" s="426">
        <v>583</v>
      </c>
      <c r="H137" s="445">
        <f t="shared" si="104"/>
        <v>580</v>
      </c>
      <c r="I137" s="446">
        <f t="shared" si="105"/>
        <v>581.5</v>
      </c>
      <c r="J137" s="446">
        <v>581.5</v>
      </c>
      <c r="K137" s="447">
        <f t="shared" si="106"/>
        <v>581</v>
      </c>
      <c r="L137" s="457">
        <f>O136</f>
        <v>581.79</v>
      </c>
      <c r="M137" s="122">
        <f>N136</f>
        <v>581.67</v>
      </c>
      <c r="N137" s="122">
        <f>M137+0.13</f>
        <v>581.8</v>
      </c>
      <c r="O137" s="121">
        <f>N137+0.12</f>
        <v>581.92</v>
      </c>
      <c r="P137" s="427">
        <f t="shared" si="92"/>
        <v>2.6000000000000227</v>
      </c>
      <c r="Q137" s="428">
        <f t="shared" si="93"/>
        <v>0.8999999999999773</v>
      </c>
      <c r="R137" s="428">
        <f t="shared" si="94"/>
        <v>1.5</v>
      </c>
      <c r="S137" s="428">
        <f t="shared" si="95"/>
        <v>2</v>
      </c>
      <c r="T137" s="428">
        <f t="shared" si="96"/>
        <v>1.75</v>
      </c>
      <c r="U137" s="181">
        <f t="shared" si="97"/>
        <v>63</v>
      </c>
      <c r="V137" s="127">
        <f t="shared" si="103"/>
        <v>1.7899999999999636</v>
      </c>
      <c r="W137" s="128">
        <f t="shared" si="100"/>
        <v>0.16999999999995907</v>
      </c>
      <c r="X137" s="128">
        <f t="shared" si="101"/>
        <v>0.2999999999999545</v>
      </c>
      <c r="Y137" s="128">
        <f t="shared" si="102"/>
        <v>0.9199999999999591</v>
      </c>
      <c r="Z137" s="23">
        <f t="shared" si="98"/>
        <v>0.7949999999999591</v>
      </c>
      <c r="AA137" s="225">
        <f t="shared" si="99"/>
        <v>28.619999999998527</v>
      </c>
    </row>
    <row r="138" spans="1:27" s="3" customFormat="1" ht="15.75" customHeight="1">
      <c r="A138" s="338">
        <v>75</v>
      </c>
      <c r="B138" s="64" t="s">
        <v>15</v>
      </c>
      <c r="C138" s="65" t="s">
        <v>35</v>
      </c>
      <c r="D138" s="425">
        <v>583</v>
      </c>
      <c r="E138" s="343">
        <v>583</v>
      </c>
      <c r="F138" s="343">
        <v>583.3</v>
      </c>
      <c r="G138" s="426">
        <v>583.3</v>
      </c>
      <c r="H138" s="445">
        <f t="shared" si="104"/>
        <v>581</v>
      </c>
      <c r="I138" s="446">
        <f t="shared" si="105"/>
        <v>581.5</v>
      </c>
      <c r="J138" s="446">
        <v>583.3</v>
      </c>
      <c r="K138" s="447">
        <f t="shared" si="106"/>
        <v>582</v>
      </c>
      <c r="L138" s="182">
        <f>O137</f>
        <v>581.92</v>
      </c>
      <c r="M138" s="183">
        <f>E138</f>
        <v>583</v>
      </c>
      <c r="N138" s="183">
        <f>F138</f>
        <v>583.3</v>
      </c>
      <c r="O138" s="180">
        <v>583.3</v>
      </c>
      <c r="P138" s="427">
        <f t="shared" si="92"/>
        <v>2</v>
      </c>
      <c r="Q138" s="428">
        <f t="shared" si="93"/>
        <v>1.5</v>
      </c>
      <c r="R138" s="428">
        <f t="shared" si="94"/>
        <v>0</v>
      </c>
      <c r="S138" s="428">
        <f t="shared" si="95"/>
        <v>1.2999999999999545</v>
      </c>
      <c r="T138" s="428">
        <f t="shared" si="96"/>
        <v>1.1999999999999886</v>
      </c>
      <c r="U138" s="181">
        <f t="shared" si="97"/>
        <v>43.19999999999959</v>
      </c>
      <c r="V138" s="127">
        <f t="shared" si="103"/>
        <v>0.9199999999999591</v>
      </c>
      <c r="W138" s="128">
        <f t="shared" si="100"/>
        <v>1.5</v>
      </c>
      <c r="X138" s="128">
        <f t="shared" si="101"/>
        <v>0</v>
      </c>
      <c r="Y138" s="128">
        <f t="shared" si="102"/>
        <v>1.2999999999999545</v>
      </c>
      <c r="Z138" s="23">
        <f t="shared" si="98"/>
        <v>0.9299999999999784</v>
      </c>
      <c r="AA138" s="225">
        <f t="shared" si="99"/>
        <v>33.47999999999922</v>
      </c>
    </row>
    <row r="139" spans="1:27" s="3" customFormat="1" ht="15.75" customHeight="1" thickBot="1">
      <c r="A139" s="429">
        <v>76</v>
      </c>
      <c r="B139" s="197" t="s">
        <v>15</v>
      </c>
      <c r="C139" s="198" t="s">
        <v>36</v>
      </c>
      <c r="D139" s="461">
        <v>583.3</v>
      </c>
      <c r="E139" s="462">
        <v>583.3</v>
      </c>
      <c r="F139" s="462">
        <v>584.5</v>
      </c>
      <c r="G139" s="463">
        <v>583.8</v>
      </c>
      <c r="H139" s="468">
        <f t="shared" si="104"/>
        <v>582</v>
      </c>
      <c r="I139" s="469">
        <v>583.3</v>
      </c>
      <c r="J139" s="469">
        <v>584</v>
      </c>
      <c r="K139" s="470">
        <f t="shared" si="106"/>
        <v>583.7</v>
      </c>
      <c r="L139" s="432">
        <f>D139</f>
        <v>583.3</v>
      </c>
      <c r="M139" s="433">
        <f>E139</f>
        <v>583.3</v>
      </c>
      <c r="N139" s="433">
        <f>F139</f>
        <v>584.5</v>
      </c>
      <c r="O139" s="434">
        <f>G139</f>
        <v>583.8</v>
      </c>
      <c r="P139" s="435">
        <f t="shared" si="92"/>
        <v>1.2999999999999545</v>
      </c>
      <c r="Q139" s="436">
        <f t="shared" si="93"/>
        <v>0</v>
      </c>
      <c r="R139" s="436">
        <f t="shared" si="94"/>
        <v>0.5</v>
      </c>
      <c r="S139" s="436">
        <f t="shared" si="95"/>
        <v>0.09999999999990905</v>
      </c>
      <c r="T139" s="436">
        <f t="shared" si="96"/>
        <v>0.4749999999999659</v>
      </c>
      <c r="U139" s="187">
        <f t="shared" si="97"/>
        <v>17.099999999998772</v>
      </c>
      <c r="V139" s="131">
        <f t="shared" si="103"/>
        <v>1.2999999999999545</v>
      </c>
      <c r="W139" s="132">
        <f t="shared" si="100"/>
        <v>0</v>
      </c>
      <c r="X139" s="132">
        <f t="shared" si="101"/>
        <v>0.5</v>
      </c>
      <c r="Y139" s="132">
        <f t="shared" si="102"/>
        <v>0.09999999999990905</v>
      </c>
      <c r="Z139" s="20">
        <f t="shared" si="98"/>
        <v>0.4749999999999659</v>
      </c>
      <c r="AA139" s="222">
        <f t="shared" si="99"/>
        <v>17.099999999998772</v>
      </c>
    </row>
    <row r="140" spans="1:27" s="3" customFormat="1" ht="15.75" customHeight="1">
      <c r="A140" s="398">
        <v>77</v>
      </c>
      <c r="B140" s="68" t="s">
        <v>16</v>
      </c>
      <c r="C140" s="69" t="s">
        <v>28</v>
      </c>
      <c r="D140" s="437">
        <v>578</v>
      </c>
      <c r="E140" s="374">
        <v>578.5</v>
      </c>
      <c r="F140" s="374">
        <v>579.7</v>
      </c>
      <c r="G140" s="438">
        <v>581</v>
      </c>
      <c r="H140" s="394">
        <f>I131</f>
        <v>578</v>
      </c>
      <c r="I140" s="98">
        <v>578.5</v>
      </c>
      <c r="J140" s="98">
        <v>578</v>
      </c>
      <c r="K140" s="395">
        <f>J131</f>
        <v>578.2</v>
      </c>
      <c r="L140" s="99">
        <f>M131</f>
        <v>580.3500000000001</v>
      </c>
      <c r="M140" s="100">
        <f>L140-0.15</f>
        <v>580.2000000000002</v>
      </c>
      <c r="N140" s="100">
        <f>M140-0.05</f>
        <v>580.1500000000002</v>
      </c>
      <c r="O140" s="153">
        <f>L140-0.05</f>
        <v>580.3000000000002</v>
      </c>
      <c r="P140" s="396">
        <f t="shared" si="92"/>
        <v>0</v>
      </c>
      <c r="Q140" s="397">
        <f t="shared" si="93"/>
        <v>0</v>
      </c>
      <c r="R140" s="397">
        <f t="shared" si="94"/>
        <v>1.7000000000000455</v>
      </c>
      <c r="S140" s="397">
        <f t="shared" si="95"/>
        <v>2.7999999999999545</v>
      </c>
      <c r="T140" s="397">
        <f t="shared" si="96"/>
        <v>1.125</v>
      </c>
      <c r="U140" s="172">
        <f t="shared" si="97"/>
        <v>40.5</v>
      </c>
      <c r="V140" s="103">
        <f t="shared" si="103"/>
        <v>2.3500000000001364</v>
      </c>
      <c r="W140" s="104">
        <f t="shared" si="100"/>
        <v>1.7000000000001592</v>
      </c>
      <c r="X140" s="104">
        <f t="shared" si="101"/>
        <v>2.1500000000002046</v>
      </c>
      <c r="Y140" s="104">
        <f t="shared" si="102"/>
        <v>2.1000000000001364</v>
      </c>
      <c r="Z140" s="21">
        <f>SUM(V140:Y140)/4</f>
        <v>2.075000000000159</v>
      </c>
      <c r="AA140" s="223">
        <f>Z140*36</f>
        <v>74.70000000000573</v>
      </c>
    </row>
    <row r="141" spans="1:27" s="3" customFormat="1" ht="15.75" customHeight="1">
      <c r="A141" s="406">
        <v>78</v>
      </c>
      <c r="B141" s="41" t="s">
        <v>16</v>
      </c>
      <c r="C141" s="60" t="s">
        <v>29</v>
      </c>
      <c r="D141" s="399">
        <v>581</v>
      </c>
      <c r="E141" s="354">
        <v>579.7</v>
      </c>
      <c r="F141" s="354">
        <v>580.7</v>
      </c>
      <c r="G141" s="400">
        <v>581.7</v>
      </c>
      <c r="H141" s="450">
        <f aca="true" t="shared" si="108" ref="H141:H146">I132</f>
        <v>578.2</v>
      </c>
      <c r="I141" s="451">
        <f aca="true" t="shared" si="109" ref="I141:I146">J140</f>
        <v>578</v>
      </c>
      <c r="J141" s="451">
        <v>579.5</v>
      </c>
      <c r="K141" s="471">
        <f aca="true" t="shared" si="110" ref="K141:K146">J132</f>
        <v>578.5</v>
      </c>
      <c r="L141" s="139">
        <f>O140</f>
        <v>580.3000000000002</v>
      </c>
      <c r="M141" s="157">
        <f>N140</f>
        <v>580.1500000000002</v>
      </c>
      <c r="N141" s="157">
        <f aca="true" t="shared" si="111" ref="N141:O143">M141+0.15</f>
        <v>580.3000000000002</v>
      </c>
      <c r="O141" s="158">
        <f t="shared" si="111"/>
        <v>580.4500000000002</v>
      </c>
      <c r="P141" s="404">
        <f t="shared" si="92"/>
        <v>2.7999999999999545</v>
      </c>
      <c r="Q141" s="405">
        <f t="shared" si="93"/>
        <v>1.7000000000000455</v>
      </c>
      <c r="R141" s="405">
        <f t="shared" si="94"/>
        <v>1.2000000000000455</v>
      </c>
      <c r="S141" s="405">
        <f t="shared" si="95"/>
        <v>3.2000000000000455</v>
      </c>
      <c r="T141" s="405">
        <f t="shared" si="96"/>
        <v>2.2250000000000227</v>
      </c>
      <c r="U141" s="174">
        <f t="shared" si="97"/>
        <v>80.10000000000082</v>
      </c>
      <c r="V141" s="141">
        <f t="shared" si="103"/>
        <v>2.1000000000001364</v>
      </c>
      <c r="W141" s="142">
        <f t="shared" si="100"/>
        <v>2.1500000000002046</v>
      </c>
      <c r="X141" s="142">
        <f t="shared" si="101"/>
        <v>0.8000000000001819</v>
      </c>
      <c r="Y141" s="142">
        <f t="shared" si="102"/>
        <v>1.9500000000001592</v>
      </c>
      <c r="Z141" s="25">
        <f t="shared" si="98"/>
        <v>1.7500000000001705</v>
      </c>
      <c r="AA141" s="227">
        <f t="shared" si="99"/>
        <v>63.00000000000614</v>
      </c>
    </row>
    <row r="142" spans="1:27" s="3" customFormat="1" ht="15.75" customHeight="1">
      <c r="A142" s="406">
        <v>79</v>
      </c>
      <c r="B142" s="41" t="s">
        <v>16</v>
      </c>
      <c r="C142" s="60" t="s">
        <v>30</v>
      </c>
      <c r="D142" s="399">
        <v>581.7</v>
      </c>
      <c r="E142" s="354">
        <v>580.7</v>
      </c>
      <c r="F142" s="354">
        <v>581.2</v>
      </c>
      <c r="G142" s="400">
        <v>581.8</v>
      </c>
      <c r="H142" s="450">
        <f t="shared" si="108"/>
        <v>578.5</v>
      </c>
      <c r="I142" s="451">
        <f t="shared" si="109"/>
        <v>579.5</v>
      </c>
      <c r="J142" s="451">
        <v>580</v>
      </c>
      <c r="K142" s="471">
        <f t="shared" si="110"/>
        <v>579</v>
      </c>
      <c r="L142" s="139">
        <f>O141</f>
        <v>580.4500000000002</v>
      </c>
      <c r="M142" s="157">
        <f>N141</f>
        <v>580.3000000000002</v>
      </c>
      <c r="N142" s="157">
        <f t="shared" si="111"/>
        <v>580.4500000000002</v>
      </c>
      <c r="O142" s="158">
        <f t="shared" si="111"/>
        <v>580.6000000000001</v>
      </c>
      <c r="P142" s="404">
        <f t="shared" si="92"/>
        <v>3.2000000000000455</v>
      </c>
      <c r="Q142" s="405">
        <f t="shared" si="93"/>
        <v>1.2000000000000455</v>
      </c>
      <c r="R142" s="405">
        <f t="shared" si="94"/>
        <v>1.2000000000000455</v>
      </c>
      <c r="S142" s="405">
        <f t="shared" si="95"/>
        <v>2.7999999999999545</v>
      </c>
      <c r="T142" s="405">
        <f t="shared" si="96"/>
        <v>2.1000000000000227</v>
      </c>
      <c r="U142" s="174">
        <f t="shared" si="97"/>
        <v>75.60000000000082</v>
      </c>
      <c r="V142" s="141">
        <f t="shared" si="103"/>
        <v>1.9500000000001592</v>
      </c>
      <c r="W142" s="142">
        <f t="shared" si="100"/>
        <v>0.8000000000001819</v>
      </c>
      <c r="X142" s="142">
        <f t="shared" si="101"/>
        <v>0.45000000000015916</v>
      </c>
      <c r="Y142" s="142">
        <f t="shared" si="102"/>
        <v>1.6000000000001364</v>
      </c>
      <c r="Z142" s="25">
        <f t="shared" si="98"/>
        <v>1.2000000000001592</v>
      </c>
      <c r="AA142" s="227">
        <f t="shared" si="99"/>
        <v>43.20000000000573</v>
      </c>
    </row>
    <row r="143" spans="1:27" s="3" customFormat="1" ht="15.75" customHeight="1">
      <c r="A143" s="406">
        <v>80</v>
      </c>
      <c r="B143" s="41" t="s">
        <v>16</v>
      </c>
      <c r="C143" s="60" t="s">
        <v>31</v>
      </c>
      <c r="D143" s="399">
        <v>581.8</v>
      </c>
      <c r="E143" s="354">
        <v>581.2</v>
      </c>
      <c r="F143" s="354">
        <v>581.6</v>
      </c>
      <c r="G143" s="400">
        <v>581.8</v>
      </c>
      <c r="H143" s="450">
        <f t="shared" si="108"/>
        <v>579</v>
      </c>
      <c r="I143" s="451">
        <f t="shared" si="109"/>
        <v>580</v>
      </c>
      <c r="J143" s="451">
        <v>580.6</v>
      </c>
      <c r="K143" s="471">
        <f t="shared" si="110"/>
        <v>579.5</v>
      </c>
      <c r="L143" s="139">
        <f>O142</f>
        <v>580.6000000000001</v>
      </c>
      <c r="M143" s="157">
        <f>N142</f>
        <v>580.4500000000002</v>
      </c>
      <c r="N143" s="157">
        <f t="shared" si="111"/>
        <v>580.6000000000001</v>
      </c>
      <c r="O143" s="158">
        <f t="shared" si="111"/>
        <v>580.7500000000001</v>
      </c>
      <c r="P143" s="404">
        <f t="shared" si="92"/>
        <v>2.7999999999999545</v>
      </c>
      <c r="Q143" s="405">
        <f t="shared" si="93"/>
        <v>1.2000000000000455</v>
      </c>
      <c r="R143" s="405">
        <f t="shared" si="94"/>
        <v>1</v>
      </c>
      <c r="S143" s="405">
        <f t="shared" si="95"/>
        <v>2.2999999999999545</v>
      </c>
      <c r="T143" s="405">
        <f t="shared" si="96"/>
        <v>1.8249999999999886</v>
      </c>
      <c r="U143" s="174">
        <f t="shared" si="97"/>
        <v>65.69999999999959</v>
      </c>
      <c r="V143" s="141">
        <f t="shared" si="103"/>
        <v>1.6000000000001364</v>
      </c>
      <c r="W143" s="142">
        <f t="shared" si="100"/>
        <v>0.45000000000015916</v>
      </c>
      <c r="X143" s="142">
        <f t="shared" si="101"/>
        <v>0</v>
      </c>
      <c r="Y143" s="142">
        <f t="shared" si="102"/>
        <v>1.2500000000001137</v>
      </c>
      <c r="Z143" s="25">
        <f t="shared" si="98"/>
        <v>0.8250000000001023</v>
      </c>
      <c r="AA143" s="227">
        <f t="shared" si="99"/>
        <v>29.700000000003683</v>
      </c>
    </row>
    <row r="144" spans="1:27" s="3" customFormat="1" ht="15.75" customHeight="1">
      <c r="A144" s="406">
        <v>81</v>
      </c>
      <c r="B144" s="41" t="s">
        <v>16</v>
      </c>
      <c r="C144" s="60" t="s">
        <v>32</v>
      </c>
      <c r="D144" s="399">
        <v>581.8</v>
      </c>
      <c r="E144" s="354">
        <v>581.6</v>
      </c>
      <c r="F144" s="354">
        <v>582.1</v>
      </c>
      <c r="G144" s="400">
        <v>582.2</v>
      </c>
      <c r="H144" s="450">
        <f t="shared" si="108"/>
        <v>579.5</v>
      </c>
      <c r="I144" s="451">
        <f t="shared" si="109"/>
        <v>580.6</v>
      </c>
      <c r="J144" s="451">
        <v>582</v>
      </c>
      <c r="K144" s="471">
        <f t="shared" si="110"/>
        <v>580</v>
      </c>
      <c r="L144" s="139">
        <f aca="true" t="shared" si="112" ref="L144:M146">D144</f>
        <v>581.8</v>
      </c>
      <c r="M144" s="157">
        <f t="shared" si="112"/>
        <v>581.6</v>
      </c>
      <c r="N144" s="157">
        <f aca="true" t="shared" si="113" ref="N144:O146">F144</f>
        <v>582.1</v>
      </c>
      <c r="O144" s="158">
        <f t="shared" si="113"/>
        <v>582.2</v>
      </c>
      <c r="P144" s="404">
        <f t="shared" si="92"/>
        <v>2.2999999999999545</v>
      </c>
      <c r="Q144" s="405">
        <f t="shared" si="93"/>
        <v>1</v>
      </c>
      <c r="R144" s="405">
        <f t="shared" si="94"/>
        <v>0.10000000000002274</v>
      </c>
      <c r="S144" s="405">
        <f t="shared" si="95"/>
        <v>2.2000000000000455</v>
      </c>
      <c r="T144" s="405">
        <f t="shared" si="96"/>
        <v>1.4000000000000057</v>
      </c>
      <c r="U144" s="174">
        <f t="shared" si="97"/>
        <v>50.400000000000205</v>
      </c>
      <c r="V144" s="141">
        <f t="shared" si="103"/>
        <v>2.2999999999999545</v>
      </c>
      <c r="W144" s="142">
        <f t="shared" si="100"/>
        <v>1</v>
      </c>
      <c r="X144" s="142">
        <f t="shared" si="101"/>
        <v>0.10000000000002274</v>
      </c>
      <c r="Y144" s="142">
        <f t="shared" si="102"/>
        <v>2.2000000000000455</v>
      </c>
      <c r="Z144" s="25">
        <f t="shared" si="98"/>
        <v>1.4000000000000057</v>
      </c>
      <c r="AA144" s="227">
        <f t="shared" si="99"/>
        <v>50.400000000000205</v>
      </c>
    </row>
    <row r="145" spans="1:27" s="3" customFormat="1" ht="15.75" customHeight="1">
      <c r="A145" s="406">
        <v>82</v>
      </c>
      <c r="B145" s="41" t="s">
        <v>16</v>
      </c>
      <c r="C145" s="60" t="s">
        <v>33</v>
      </c>
      <c r="D145" s="399">
        <v>582.2</v>
      </c>
      <c r="E145" s="354">
        <v>582.1</v>
      </c>
      <c r="F145" s="354">
        <v>582.5</v>
      </c>
      <c r="G145" s="400">
        <v>582.4</v>
      </c>
      <c r="H145" s="450">
        <f t="shared" si="108"/>
        <v>580</v>
      </c>
      <c r="I145" s="451">
        <f t="shared" si="109"/>
        <v>582</v>
      </c>
      <c r="J145" s="451">
        <v>582.5</v>
      </c>
      <c r="K145" s="471">
        <f t="shared" si="110"/>
        <v>581.5</v>
      </c>
      <c r="L145" s="139">
        <f t="shared" si="112"/>
        <v>582.2</v>
      </c>
      <c r="M145" s="157">
        <f t="shared" si="112"/>
        <v>582.1</v>
      </c>
      <c r="N145" s="157">
        <f t="shared" si="113"/>
        <v>582.5</v>
      </c>
      <c r="O145" s="158">
        <f t="shared" si="113"/>
        <v>582.4</v>
      </c>
      <c r="P145" s="404">
        <f t="shared" si="92"/>
        <v>2.2000000000000455</v>
      </c>
      <c r="Q145" s="405">
        <f t="shared" si="93"/>
        <v>0.10000000000002274</v>
      </c>
      <c r="R145" s="405">
        <f t="shared" si="94"/>
        <v>0</v>
      </c>
      <c r="S145" s="405">
        <f t="shared" si="95"/>
        <v>0.8999999999999773</v>
      </c>
      <c r="T145" s="405">
        <f t="shared" si="96"/>
        <v>0.8000000000000114</v>
      </c>
      <c r="U145" s="174">
        <f t="shared" si="97"/>
        <v>28.80000000000041</v>
      </c>
      <c r="V145" s="141">
        <f t="shared" si="103"/>
        <v>2.2000000000000455</v>
      </c>
      <c r="W145" s="142">
        <f t="shared" si="100"/>
        <v>0.10000000000002274</v>
      </c>
      <c r="X145" s="142">
        <f t="shared" si="101"/>
        <v>0</v>
      </c>
      <c r="Y145" s="142">
        <f t="shared" si="102"/>
        <v>0.8999999999999773</v>
      </c>
      <c r="Z145" s="25">
        <f t="shared" si="98"/>
        <v>0.8000000000000114</v>
      </c>
      <c r="AA145" s="227">
        <f t="shared" si="99"/>
        <v>28.80000000000041</v>
      </c>
    </row>
    <row r="146" spans="1:27" s="3" customFormat="1" ht="15.75" customHeight="1" thickBot="1">
      <c r="A146" s="407">
        <v>83</v>
      </c>
      <c r="B146" s="43" t="s">
        <v>16</v>
      </c>
      <c r="C146" s="70" t="s">
        <v>34</v>
      </c>
      <c r="D146" s="441">
        <v>582.4</v>
      </c>
      <c r="E146" s="357">
        <v>582.5</v>
      </c>
      <c r="F146" s="357">
        <v>583.1</v>
      </c>
      <c r="G146" s="442">
        <v>583</v>
      </c>
      <c r="H146" s="515">
        <f t="shared" si="108"/>
        <v>581.5</v>
      </c>
      <c r="I146" s="516">
        <f t="shared" si="109"/>
        <v>582.5</v>
      </c>
      <c r="J146" s="516">
        <v>583</v>
      </c>
      <c r="K146" s="517">
        <f t="shared" si="110"/>
        <v>581.5</v>
      </c>
      <c r="L146" s="146">
        <f t="shared" si="112"/>
        <v>582.4</v>
      </c>
      <c r="M146" s="166">
        <f t="shared" si="112"/>
        <v>582.5</v>
      </c>
      <c r="N146" s="166">
        <f t="shared" si="113"/>
        <v>583.1</v>
      </c>
      <c r="O146" s="167">
        <f t="shared" si="113"/>
        <v>583</v>
      </c>
      <c r="P146" s="443">
        <f t="shared" si="92"/>
        <v>0.8999999999999773</v>
      </c>
      <c r="Q146" s="444">
        <f t="shared" si="93"/>
        <v>0</v>
      </c>
      <c r="R146" s="444">
        <f t="shared" si="94"/>
        <v>0.10000000000002274</v>
      </c>
      <c r="S146" s="444">
        <f t="shared" si="95"/>
        <v>1.5</v>
      </c>
      <c r="T146" s="444">
        <f t="shared" si="96"/>
        <v>0.625</v>
      </c>
      <c r="U146" s="177">
        <f t="shared" si="97"/>
        <v>22.5</v>
      </c>
      <c r="V146" s="112">
        <f t="shared" si="103"/>
        <v>0.8999999999999773</v>
      </c>
      <c r="W146" s="113">
        <f t="shared" si="100"/>
        <v>0</v>
      </c>
      <c r="X146" s="113">
        <f t="shared" si="101"/>
        <v>0.10000000000002274</v>
      </c>
      <c r="Y146" s="113">
        <f t="shared" si="102"/>
        <v>1.5</v>
      </c>
      <c r="Z146" s="22">
        <f t="shared" si="98"/>
        <v>0.625</v>
      </c>
      <c r="AA146" s="224">
        <f t="shared" si="99"/>
        <v>22.5</v>
      </c>
    </row>
    <row r="147" spans="1:27" s="3" customFormat="1" ht="15.75" customHeight="1" thickBot="1">
      <c r="A147" s="704" t="s">
        <v>38</v>
      </c>
      <c r="B147" s="705"/>
      <c r="C147" s="705"/>
      <c r="D147" s="705"/>
      <c r="E147" s="705"/>
      <c r="F147" s="705"/>
      <c r="G147" s="705"/>
      <c r="H147" s="705"/>
      <c r="I147" s="705"/>
      <c r="J147" s="705"/>
      <c r="K147" s="705"/>
      <c r="L147" s="705"/>
      <c r="M147" s="705"/>
      <c r="N147" s="705"/>
      <c r="O147" s="705"/>
      <c r="P147" s="705"/>
      <c r="Q147" s="705"/>
      <c r="R147" s="705"/>
      <c r="S147" s="705"/>
      <c r="T147" s="705"/>
      <c r="U147" s="230">
        <f>SUM(U64:U146)</f>
        <v>13986.89999999999</v>
      </c>
      <c r="V147" s="244"/>
      <c r="W147" s="245"/>
      <c r="X147" s="245"/>
      <c r="Y147" s="245"/>
      <c r="Z147" s="245"/>
      <c r="AA147" s="246">
        <f>SUM(AA64:AA146)</f>
        <v>9017.640000000092</v>
      </c>
    </row>
    <row r="148" spans="1:27" s="243" customFormat="1" ht="13.5" thickBot="1">
      <c r="A148" s="761" t="s">
        <v>76</v>
      </c>
      <c r="B148" s="762"/>
      <c r="C148" s="762"/>
      <c r="D148" s="762"/>
      <c r="E148" s="762"/>
      <c r="F148" s="762"/>
      <c r="G148" s="762"/>
      <c r="H148" s="762"/>
      <c r="I148" s="762"/>
      <c r="J148" s="762"/>
      <c r="K148" s="762"/>
      <c r="L148" s="762"/>
      <c r="M148" s="762"/>
      <c r="N148" s="762"/>
      <c r="O148" s="762"/>
      <c r="P148" s="762"/>
      <c r="Q148" s="762"/>
      <c r="R148" s="762"/>
      <c r="S148" s="762"/>
      <c r="T148" s="762"/>
      <c r="U148" s="251">
        <f>U147+U62</f>
        <v>15161.399999999996</v>
      </c>
      <c r="V148" s="254"/>
      <c r="W148" s="252"/>
      <c r="X148" s="252"/>
      <c r="Y148" s="252"/>
      <c r="Z148" s="252"/>
      <c r="AA148" s="253">
        <f>AA147+AA62</f>
        <v>13840.200000000048</v>
      </c>
    </row>
    <row r="150" spans="21:27" ht="12.75">
      <c r="U150" s="13"/>
      <c r="AA150" s="13"/>
    </row>
    <row r="152" ht="12.75">
      <c r="P152" s="14"/>
    </row>
  </sheetData>
  <sheetProtection selectLockedCells="1" selectUnlockedCells="1"/>
  <mergeCells count="15">
    <mergeCell ref="P5:S5"/>
    <mergeCell ref="A62:T62"/>
    <mergeCell ref="V4:AA4"/>
    <mergeCell ref="B4:C5"/>
    <mergeCell ref="A4:A6"/>
    <mergeCell ref="A1:AA1"/>
    <mergeCell ref="A2:AA2"/>
    <mergeCell ref="A3:AA3"/>
    <mergeCell ref="A148:T148"/>
    <mergeCell ref="D4:G6"/>
    <mergeCell ref="H4:K6"/>
    <mergeCell ref="L4:O6"/>
    <mergeCell ref="P4:U4"/>
    <mergeCell ref="V5:Y5"/>
    <mergeCell ref="A147:T147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nirek</cp:lastModifiedBy>
  <cp:lastPrinted>2015-07-08T08:50:48Z</cp:lastPrinted>
  <dcterms:created xsi:type="dcterms:W3CDTF">2015-06-22T09:51:11Z</dcterms:created>
  <dcterms:modified xsi:type="dcterms:W3CDTF">2015-07-08T11:39:17Z</dcterms:modified>
  <cp:category/>
  <cp:version/>
  <cp:contentType/>
  <cp:contentStatus/>
</cp:coreProperties>
</file>