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Tabela nr 2a " sheetId="1" r:id="rId1"/>
  </sheets>
  <definedNames>
    <definedName name="_xlnm.Print_Titles" localSheetId="0">'Tabela nr 2a '!$1:$2</definedName>
  </definedNames>
  <calcPr fullCalcOnLoad="1"/>
</workbook>
</file>

<file path=xl/sharedStrings.xml><?xml version="1.0" encoding="utf-8"?>
<sst xmlns="http://schemas.openxmlformats.org/spreadsheetml/2006/main" count="173" uniqueCount="101">
  <si>
    <t>Drogi publiczne gminne</t>
  </si>
  <si>
    <t>Ogółem</t>
  </si>
  <si>
    <t>z tego:</t>
  </si>
  <si>
    <t>Dział</t>
  </si>
  <si>
    <t>Rozdział</t>
  </si>
  <si>
    <t>Nazwa zadania</t>
  </si>
  <si>
    <t>Plan</t>
  </si>
  <si>
    <t>Dochody własne</t>
  </si>
  <si>
    <t>Dotacje</t>
  </si>
  <si>
    <t>Jednostka organizacyjna realizująca program lub koordynująca wykonanie programu</t>
  </si>
  <si>
    <t>Wydatki majątkowe</t>
  </si>
  <si>
    <t>Administracja publiczna</t>
  </si>
  <si>
    <t>Gospodarka komunalna  i ochrona środowiska</t>
  </si>
  <si>
    <t>I.</t>
  </si>
  <si>
    <t>Przetwórstwo przemysłowe</t>
  </si>
  <si>
    <t xml:space="preserve">Przyspieszenie wzrostu konkurencyjności województwa mazowieckiego, przez budowanie społeczeństwa informacyjnego i gospodarki opartej na wiedzy poprzez stworzenie zintegrowanych baz wiedzy o Mazowszu ( Projekt BW) - wkład własny  miasta </t>
  </si>
  <si>
    <t>Rozwój elektronicznej administracji w samorzadach województwa mazowieckiego wspomagającej niwelowanie dwudzielności potencjalu województwa ( Projekt EA) - wkład własny miasta</t>
  </si>
  <si>
    <t>Województwo Mazowieckie</t>
  </si>
  <si>
    <t>Województwo mazowieckie</t>
  </si>
  <si>
    <t>Urząd Miejski</t>
  </si>
  <si>
    <t>Wydatki inwestycyjne</t>
  </si>
  <si>
    <t>Razem wydatki inwestycyjne</t>
  </si>
  <si>
    <t>II.</t>
  </si>
  <si>
    <t>Środki o których mowa w art.. 5 ust. 1 pkt 2 i 3 uofp</t>
  </si>
  <si>
    <t>Urzad Miejski</t>
  </si>
  <si>
    <t xml:space="preserve">   Gmiana  Michałowice     </t>
  </si>
  <si>
    <t>Zakup sprzetu komputerowego i oprogramowania</t>
  </si>
  <si>
    <t>Dostarczanie wody</t>
  </si>
  <si>
    <t xml:space="preserve">   Dotacja celowa na pomoc finansową dla Gminy Michałowice na realizację  zadania  inwestycyjnego pn. Przebudowa rowu U1   </t>
  </si>
  <si>
    <t>Budowa wodociągu w ul. Mazurskiej, ul.  Hugona Kołłątaja i ul. Ul. Orła Białego do ul. Joachima Lelewela</t>
  </si>
  <si>
    <t>Budowa wodociągu w ul. Cieszyńskiej i w ul. Stanisława Staszica</t>
  </si>
  <si>
    <t>Przebudowa nawierzchni w ul. Orła Białego wraz z odwodnieniem</t>
  </si>
  <si>
    <t>Gospodarka mieszkaniowa</t>
  </si>
  <si>
    <t>Budowa zespołu gimnazjalno licealnego w Piastowie</t>
  </si>
  <si>
    <t>Oświata i wychowanie</t>
  </si>
  <si>
    <t>Budowa Punktu Selektywnej Zbiórki Odpadów Komunalnych w Piastowie</t>
  </si>
  <si>
    <t>Odwodnienie północnej części miasta na podstawie opracowanej koncepcji. Etap   II - V</t>
  </si>
  <si>
    <t>Termomodernizacja budynku Szkoły Podstawowej Nr 2  w Piastowie przy ul. Krakowskiej 20 - projekt</t>
  </si>
  <si>
    <t>Termomodernizacja budynku Szkoły Podstawowej Nr 1  w Piastowie przy ul. Józefa Brandta 22 - projekt</t>
  </si>
  <si>
    <t>Wykonanie parkingów przy Szkole Podstawowej Nr 4 w Piastowie</t>
  </si>
  <si>
    <t>Termomodernizacja  budynku Urzędu Miejskiego w Piastowie przy ul. 11 Listopada 2 - projekt</t>
  </si>
  <si>
    <t>Termomodernizacja  budynku wielorodzinnego  w Piastowie przy ul. Juljana Tuwima 4 - projekt</t>
  </si>
  <si>
    <t>Termomodernizacja budynku Miejskiego Ośrodka Kultury   w Piastowie przy ul. Warszawskiej - projekt</t>
  </si>
  <si>
    <t>Kultura i ochrona dziedzictwa narodowego</t>
  </si>
  <si>
    <t>Pożyczki</t>
  </si>
  <si>
    <t>Budowa wodociagu  w ul. Stanisława Małachowskiego, w ul. Toruńskiej i ul.Tadeusza  Rejtana</t>
  </si>
  <si>
    <t>Budowa wodociągu w ul. J. Hallera od ul. Toruńskiej do  ul. Ożarowskiej w ul. Ożarowskiej i brakujący odcinek  w ul. Mazowieckiej</t>
  </si>
  <si>
    <t>Bezpieczeństwo publiczne i ochrona przeciwpożarowa</t>
  </si>
  <si>
    <t>Urzad  Miejski</t>
  </si>
  <si>
    <t>Zakup i montaż kamery monitoringu miejskiego</t>
  </si>
  <si>
    <t>Opracowanie dokumentacji projektowej na budowę wodociągu w ul. S. Okrzei</t>
  </si>
  <si>
    <t>Opracowanie dokumentacji projektowej na budowę wodociągu w ul. J. Sobieskiego</t>
  </si>
  <si>
    <t>Opracowanie dokumentacji projektowej na budowę wodociągu w ul. I. Prądzyńskiego</t>
  </si>
  <si>
    <t>Opracowanie dokumentacji projektowej na budowę wodociągu w ul. J. Łukasińskiego</t>
  </si>
  <si>
    <t xml:space="preserve"> Urząd Miejski</t>
  </si>
  <si>
    <t>Opracowanie dokumentacji projektowej na budowę wodociągu w ul. Żbikowskiej</t>
  </si>
  <si>
    <t>Termomodernizacja budynku Gimnazjum Nr  2   w Piastowie przy ul. AL.. Tysiąclecia 5 - projekt</t>
  </si>
  <si>
    <t>Przebudowa  ul. Ogrodowej wraz z infrastrukturą towarzyszącą</t>
  </si>
  <si>
    <t>Przebudowa ul. Niecałej wraz z infrastrukturą towarzyszącą</t>
  </si>
  <si>
    <t>Remont ul. S. Wyspiańskiego wraz z odwodnieniem</t>
  </si>
  <si>
    <t xml:space="preserve"> Opracowanie dokumentacji projektowej na przebudowę nawierzchni ul. J. Sułkowskiego wraz z infrastrukturą towarzyszącą od ul. St. Źółkiewskiego do ul. Żbikowskiej</t>
  </si>
  <si>
    <t xml:space="preserve"> Opracowanie dokumentacji projektowej na remont nawierzchni ul. J. Sobieskiego wraz z infrastrukturą towarzyszącą </t>
  </si>
  <si>
    <t>Budowa wodociągu w ul. A. Struga ul. W.Broniewskiego, ul. B. Zalewskiego, ul. A. Fredry ui ul. T. Lenartowicza</t>
  </si>
  <si>
    <t>Opracowanie dokumentacji projektowej na budowę wodociągu w ul. J.Wysockiego</t>
  </si>
  <si>
    <t>Przebudowa ul. Popiełuszki wraz z infrastrukturą towarzyszącą (od ul. M. Kosińskiego do ul. Klonowej)</t>
  </si>
  <si>
    <t>Budowa wodociągu w ul. Licealnej, ul. Uniwersyteckiej i ul. Podstawowej</t>
  </si>
  <si>
    <t>Dokumentacja i budowa ścieżek rowerowych  ZIT WOF</t>
  </si>
  <si>
    <t>Przebudowa ul. C. Godebskiego</t>
  </si>
  <si>
    <t xml:space="preserve">Opracowanie koncepcji układu drogowego ulic S. Źółkiewskiego - M. Ogińskiego - S . Barcewicza </t>
  </si>
  <si>
    <t xml:space="preserve">Koncepcja zagospodarowania terenu targowiska miejskiego </t>
  </si>
  <si>
    <t>Ochrona zdrowia</t>
  </si>
  <si>
    <t>Budowa filii przychodni SPZOZ "Piastun" w Piastowie</t>
  </si>
  <si>
    <t>Przebudowa ul. J. Dabrowskiego wraz z budową odwodnienia ( od ul. J. Piłsudskiego do ul. M. Ogińskiego)</t>
  </si>
  <si>
    <t>Dotacja na zakup sprzetu do projekcji cyfrowej poprawiającego możliwość wyświetlania filmów w wysokiej jakości w programie Rozwój kin- priorytet Modernizacja kin - udział miasta</t>
  </si>
  <si>
    <t>Dotacja na modernizację holu kasowego oraz łazienki w ramach  programu Rozwój kin,  priorytet Modernizacja kin - udział miasta</t>
  </si>
  <si>
    <t>Dotacja na modernizację sceny kinowej, zakup i montaż foteli audytoryjnych oraz zakup wdrożenie systemu internetowej rezerwacji i sprzedaży biletów w programie Rozwój kin- priorytet Modernizacja kin - udział miasta</t>
  </si>
  <si>
    <t>Miejski Ośrodek Kultury w Piastowie</t>
  </si>
  <si>
    <t>Budowa przyłącza wodociągowego do budynku biura przy ul. E. Słonskiego</t>
  </si>
  <si>
    <t>Budowa przyłacza kanalizacyjnego do budynku biura przy ul. E. Słońskiego</t>
  </si>
  <si>
    <t>Razem wydatki majatkowe</t>
  </si>
  <si>
    <t>Dokumentacja i budowa parkingów w programie P+R</t>
  </si>
  <si>
    <t>Opracowanie dokumentacji projektowej i budowa budynków komunalnych</t>
  </si>
  <si>
    <t>Zintegrowany system wczesnego ostrzegania i alarmowania ludnosci</t>
  </si>
  <si>
    <t>Drogi publiczne powiatowe</t>
  </si>
  <si>
    <t>Urzad Miejski w Piastowie</t>
  </si>
  <si>
    <t>Wydatki na zakup i objęcie akcji, wniesienie wkładów do spółek prawa handlowego oraz na uzupełnienie funduszy statutowch banków państwowych i innych instytucji finansowych</t>
  </si>
  <si>
    <t>Dokumentacja projektowa budowy sygnalizacji  świetlnej przy skrzyżowaniu  ul. Warszawskiej i ul. Bohaterów Wolności</t>
  </si>
  <si>
    <t xml:space="preserve">Zakup i montaż  kontenerów  do budowy  budynku socjalno-biurowego wraz z infrastrukturą  techniczną przy ul. E. Słońskiego </t>
  </si>
  <si>
    <t>Budowa wodociągu w ul. S. Okrzei</t>
  </si>
  <si>
    <t>Budowa wodociagu w ul..J.Sobieskiego</t>
  </si>
  <si>
    <t>Przebudowa  ul. A. Asnyka wraz z infrastrukturą towarzyszącą 9 odwodnieniem ) w Piastowie</t>
  </si>
  <si>
    <t xml:space="preserve">Dotacja celowa na modernizację holu i sceny w Sali kinowej </t>
  </si>
  <si>
    <t>Zakup i montaż lamp oświetleniowych w ul. Z. Kosewskiego</t>
  </si>
  <si>
    <t>Zakup gruntu - ( w tym:zakup działki przy ul. E. Słońskiego i ul. M. Konopnickiej)</t>
  </si>
  <si>
    <t>Kultura fizyczna</t>
  </si>
  <si>
    <t>Zakup i montaż lodowiska</t>
  </si>
  <si>
    <t>Pomoc społeczna</t>
  </si>
  <si>
    <t>Dotacja na dofinansowanie zakupu samochodu pożarniczego dla OSP</t>
  </si>
  <si>
    <t>zł</t>
  </si>
  <si>
    <t>Zmniejszenie planu</t>
  </si>
  <si>
    <t>Zwiększenie planu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</si>
</sst>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174" fontId="0" fillId="0" borderId="0" xfId="60" applyNumberFormat="1" applyFont="1" applyAlignment="1">
      <alignment/>
    </xf>
    <xf numFmtId="174" fontId="0" fillId="0" borderId="0" xfId="60" applyNumberFormat="1" applyFont="1" applyBorder="1" applyAlignment="1">
      <alignment/>
    </xf>
    <xf numFmtId="174" fontId="1" fillId="0" borderId="0" xfId="60" applyNumberFormat="1" applyFont="1" applyAlignment="1">
      <alignment horizontal="center" vertical="center" wrapText="1"/>
    </xf>
    <xf numFmtId="174" fontId="0" fillId="0" borderId="0" xfId="60" applyNumberFormat="1" applyFont="1" applyAlignment="1">
      <alignment horizontal="right"/>
    </xf>
    <xf numFmtId="174" fontId="0" fillId="0" borderId="0" xfId="60" applyNumberFormat="1" applyFont="1" applyAlignment="1">
      <alignment/>
    </xf>
    <xf numFmtId="174" fontId="4" fillId="0" borderId="10" xfId="60" applyNumberFormat="1" applyFont="1" applyBorder="1" applyAlignment="1">
      <alignment vertical="center"/>
    </xf>
    <xf numFmtId="1" fontId="1" fillId="0" borderId="11" xfId="60" applyNumberFormat="1" applyFont="1" applyBorder="1" applyAlignment="1">
      <alignment vertical="center"/>
    </xf>
    <xf numFmtId="174" fontId="1" fillId="0" borderId="11" xfId="60" applyNumberFormat="1" applyFont="1" applyBorder="1" applyAlignment="1">
      <alignment vertical="center" wrapText="1"/>
    </xf>
    <xf numFmtId="174" fontId="1" fillId="0" borderId="12" xfId="6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1" fontId="4" fillId="0" borderId="14" xfId="60" applyNumberFormat="1" applyFont="1" applyBorder="1" applyAlignment="1">
      <alignment vertical="center"/>
    </xf>
    <xf numFmtId="174" fontId="0" fillId="0" borderId="15" xfId="60" applyNumberFormat="1" applyFont="1" applyBorder="1" applyAlignment="1">
      <alignment vertical="center"/>
    </xf>
    <xf numFmtId="174" fontId="0" fillId="0" borderId="16" xfId="60" applyNumberFormat="1" applyFont="1" applyBorder="1" applyAlignment="1">
      <alignment/>
    </xf>
    <xf numFmtId="174" fontId="0" fillId="0" borderId="17" xfId="60" applyNumberFormat="1" applyFont="1" applyBorder="1" applyAlignment="1">
      <alignment vertical="center"/>
    </xf>
    <xf numFmtId="174" fontId="4" fillId="0" borderId="18" xfId="60" applyNumberFormat="1" applyFont="1" applyBorder="1" applyAlignment="1">
      <alignment vertical="center"/>
    </xf>
    <xf numFmtId="174" fontId="4" fillId="0" borderId="17" xfId="60" applyNumberFormat="1" applyFont="1" applyBorder="1" applyAlignment="1">
      <alignment vertical="center" wrapText="1"/>
    </xf>
    <xf numFmtId="174" fontId="0" fillId="33" borderId="16" xfId="6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 vertical="center"/>
    </xf>
    <xf numFmtId="42" fontId="4" fillId="0" borderId="15" xfId="60" applyNumberFormat="1" applyFont="1" applyBorder="1" applyAlignment="1">
      <alignment vertical="center"/>
    </xf>
    <xf numFmtId="42" fontId="4" fillId="0" borderId="15" xfId="60" applyNumberFormat="1" applyFont="1" applyBorder="1" applyAlignment="1">
      <alignment horizontal="center" vertical="center" wrapText="1"/>
    </xf>
    <xf numFmtId="42" fontId="1" fillId="0" borderId="11" xfId="60" applyNumberFormat="1" applyFont="1" applyBorder="1" applyAlignment="1">
      <alignment vertical="center"/>
    </xf>
    <xf numFmtId="42" fontId="4" fillId="0" borderId="17" xfId="60" applyNumberFormat="1" applyFont="1" applyBorder="1" applyAlignment="1">
      <alignment vertical="center"/>
    </xf>
    <xf numFmtId="42" fontId="0" fillId="0" borderId="20" xfId="60" applyNumberFormat="1" applyFont="1" applyBorder="1" applyAlignment="1">
      <alignment/>
    </xf>
    <xf numFmtId="42" fontId="0" fillId="0" borderId="16" xfId="60" applyNumberFormat="1" applyFont="1" applyBorder="1" applyAlignment="1">
      <alignment/>
    </xf>
    <xf numFmtId="42" fontId="4" fillId="33" borderId="21" xfId="60" applyNumberFormat="1" applyFont="1" applyFill="1" applyBorder="1" applyAlignment="1">
      <alignment/>
    </xf>
    <xf numFmtId="42" fontId="4" fillId="33" borderId="16" xfId="60" applyNumberFormat="1" applyFont="1" applyFill="1" applyBorder="1" applyAlignment="1">
      <alignment/>
    </xf>
    <xf numFmtId="174" fontId="0" fillId="0" borderId="0" xfId="60" applyNumberFormat="1" applyFont="1" applyAlignment="1">
      <alignment/>
    </xf>
    <xf numFmtId="1" fontId="4" fillId="0" borderId="22" xfId="6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15" xfId="60" applyNumberFormat="1" applyFont="1" applyBorder="1" applyAlignment="1">
      <alignment horizontal="right" vertical="center"/>
    </xf>
    <xf numFmtId="174" fontId="4" fillId="0" borderId="10" xfId="60" applyNumberFormat="1" applyFont="1" applyBorder="1" applyAlignment="1">
      <alignment horizontal="left" vertical="center" wrapText="1"/>
    </xf>
    <xf numFmtId="174" fontId="1" fillId="0" borderId="24" xfId="60" applyNumberFormat="1" applyFont="1" applyBorder="1" applyAlignment="1">
      <alignment horizontal="left" vertical="center" wrapText="1"/>
    </xf>
    <xf numFmtId="1" fontId="8" fillId="0" borderId="25" xfId="60" applyNumberFormat="1" applyFont="1" applyBorder="1" applyAlignment="1">
      <alignment horizontal="center" vertical="center" wrapText="1"/>
    </xf>
    <xf numFmtId="1" fontId="8" fillId="0" borderId="26" xfId="60" applyNumberFormat="1" applyFont="1" applyBorder="1" applyAlignment="1">
      <alignment horizontal="center" vertical="center" wrapText="1"/>
    </xf>
    <xf numFmtId="42" fontId="1" fillId="0" borderId="26" xfId="60" applyNumberFormat="1" applyFont="1" applyBorder="1" applyAlignment="1">
      <alignment horizontal="center" vertical="center" wrapText="1"/>
    </xf>
    <xf numFmtId="42" fontId="1" fillId="0" borderId="24" xfId="60" applyNumberFormat="1" applyFont="1" applyBorder="1" applyAlignment="1">
      <alignment horizontal="center" vertical="center" wrapText="1"/>
    </xf>
    <xf numFmtId="1" fontId="4" fillId="0" borderId="19" xfId="60" applyNumberFormat="1" applyFont="1" applyBorder="1" applyAlignment="1">
      <alignment horizontal="center" vertical="center" wrapText="1"/>
    </xf>
    <xf numFmtId="1" fontId="4" fillId="0" borderId="16" xfId="60" applyNumberFormat="1" applyFont="1" applyBorder="1" applyAlignment="1">
      <alignment horizontal="center" vertical="center" wrapText="1"/>
    </xf>
    <xf numFmtId="174" fontId="4" fillId="0" borderId="20" xfId="60" applyNumberFormat="1" applyFont="1" applyBorder="1" applyAlignment="1">
      <alignment horizontal="left" vertical="center" wrapText="1"/>
    </xf>
    <xf numFmtId="42" fontId="4" fillId="0" borderId="16" xfId="60" applyNumberFormat="1" applyFont="1" applyBorder="1" applyAlignment="1">
      <alignment horizontal="center" vertical="center" wrapText="1"/>
    </xf>
    <xf numFmtId="1" fontId="1" fillId="0" borderId="26" xfId="60" applyNumberFormat="1" applyFont="1" applyBorder="1" applyAlignment="1">
      <alignment horizontal="center" vertical="center" wrapText="1"/>
    </xf>
    <xf numFmtId="1" fontId="4" fillId="0" borderId="23" xfId="60" applyNumberFormat="1" applyFont="1" applyBorder="1" applyAlignment="1">
      <alignment vertical="center"/>
    </xf>
    <xf numFmtId="1" fontId="4" fillId="0" borderId="15" xfId="60" applyNumberFormat="1" applyFont="1" applyBorder="1" applyAlignment="1">
      <alignment vertical="center"/>
    </xf>
    <xf numFmtId="174" fontId="4" fillId="0" borderId="10" xfId="60" applyNumberFormat="1" applyFont="1" applyBorder="1" applyAlignment="1">
      <alignment vertical="center" wrapText="1"/>
    </xf>
    <xf numFmtId="42" fontId="1" fillId="0" borderId="27" xfId="6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2" fontId="4" fillId="0" borderId="15" xfId="60" applyNumberFormat="1" applyFont="1" applyBorder="1" applyAlignment="1">
      <alignment horizontal="right" vertical="center"/>
    </xf>
    <xf numFmtId="174" fontId="4" fillId="0" borderId="16" xfId="60" applyNumberFormat="1" applyFont="1" applyBorder="1" applyAlignment="1">
      <alignment vertical="center"/>
    </xf>
    <xf numFmtId="174" fontId="1" fillId="0" borderId="26" xfId="60" applyNumberFormat="1" applyFont="1" applyBorder="1" applyAlignment="1">
      <alignment vertical="center"/>
    </xf>
    <xf numFmtId="174" fontId="4" fillId="0" borderId="15" xfId="60" applyNumberFormat="1" applyFont="1" applyBorder="1" applyAlignment="1">
      <alignment vertical="center"/>
    </xf>
    <xf numFmtId="174" fontId="1" fillId="0" borderId="11" xfId="6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" fontId="1" fillId="0" borderId="26" xfId="60" applyNumberFormat="1" applyFont="1" applyBorder="1" applyAlignment="1">
      <alignment horizontal="right" vertical="center"/>
    </xf>
    <xf numFmtId="174" fontId="1" fillId="0" borderId="28" xfId="60" applyNumberFormat="1" applyFont="1" applyBorder="1" applyAlignment="1">
      <alignment horizontal="left" vertical="center" wrapText="1"/>
    </xf>
    <xf numFmtId="42" fontId="1" fillId="0" borderId="26" xfId="60" applyNumberFormat="1" applyFont="1" applyBorder="1" applyAlignment="1">
      <alignment horizontal="right" vertical="center"/>
    </xf>
    <xf numFmtId="42" fontId="1" fillId="0" borderId="24" xfId="60" applyNumberFormat="1" applyFont="1" applyBorder="1" applyAlignment="1">
      <alignment horizontal="right" vertical="center"/>
    </xf>
    <xf numFmtId="1" fontId="1" fillId="0" borderId="11" xfId="60" applyNumberFormat="1" applyFont="1" applyBorder="1" applyAlignment="1">
      <alignment horizontal="right" vertical="center"/>
    </xf>
    <xf numFmtId="174" fontId="1" fillId="0" borderId="12" xfId="60" applyNumberFormat="1" applyFont="1" applyBorder="1" applyAlignment="1">
      <alignment horizontal="left" vertical="center" wrapText="1"/>
    </xf>
    <xf numFmtId="42" fontId="1" fillId="0" borderId="11" xfId="60" applyNumberFormat="1" applyFont="1" applyBorder="1" applyAlignment="1">
      <alignment horizontal="right" vertical="center"/>
    </xf>
    <xf numFmtId="42" fontId="1" fillId="0" borderId="27" xfId="6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4" fontId="4" fillId="0" borderId="26" xfId="60" applyNumberFormat="1" applyFont="1" applyBorder="1" applyAlignment="1">
      <alignment vertical="center"/>
    </xf>
    <xf numFmtId="1" fontId="4" fillId="0" borderId="25" xfId="60" applyNumberFormat="1" applyFont="1" applyBorder="1" applyAlignment="1">
      <alignment vertical="center"/>
    </xf>
    <xf numFmtId="1" fontId="1" fillId="0" borderId="26" xfId="60" applyNumberFormat="1" applyFont="1" applyBorder="1" applyAlignment="1">
      <alignment vertical="center"/>
    </xf>
    <xf numFmtId="174" fontId="1" fillId="0" borderId="28" xfId="60" applyNumberFormat="1" applyFont="1" applyBorder="1" applyAlignment="1">
      <alignment vertical="center" wrapText="1"/>
    </xf>
    <xf numFmtId="42" fontId="1" fillId="0" borderId="24" xfId="60" applyNumberFormat="1" applyFont="1" applyBorder="1" applyAlignment="1">
      <alignment vertical="center"/>
    </xf>
    <xf numFmtId="44" fontId="1" fillId="0" borderId="26" xfId="60" applyNumberFormat="1" applyFont="1" applyBorder="1" applyAlignment="1">
      <alignment vertical="center"/>
    </xf>
    <xf numFmtId="44" fontId="1" fillId="0" borderId="24" xfId="60" applyNumberFormat="1" applyFont="1" applyBorder="1" applyAlignment="1">
      <alignment vertical="center"/>
    </xf>
    <xf numFmtId="44" fontId="4" fillId="0" borderId="15" xfId="60" applyNumberFormat="1" applyFont="1" applyBorder="1" applyAlignment="1">
      <alignment vertical="center"/>
    </xf>
    <xf numFmtId="44" fontId="4" fillId="33" borderId="20" xfId="60" applyNumberFormat="1" applyFont="1" applyFill="1" applyBorder="1" applyAlignment="1">
      <alignment/>
    </xf>
    <xf numFmtId="44" fontId="4" fillId="33" borderId="16" xfId="60" applyNumberFormat="1" applyFont="1" applyFill="1" applyBorder="1" applyAlignment="1">
      <alignment/>
    </xf>
    <xf numFmtId="44" fontId="0" fillId="0" borderId="0" xfId="60" applyNumberFormat="1" applyFont="1" applyAlignment="1">
      <alignment/>
    </xf>
    <xf numFmtId="44" fontId="4" fillId="0" borderId="16" xfId="60" applyNumberFormat="1" applyFont="1" applyBorder="1" applyAlignment="1">
      <alignment vertical="center"/>
    </xf>
    <xf numFmtId="44" fontId="4" fillId="0" borderId="16" xfId="60" applyNumberFormat="1" applyFont="1" applyBorder="1" applyAlignment="1">
      <alignment horizontal="center" vertical="center" wrapText="1"/>
    </xf>
    <xf numFmtId="44" fontId="1" fillId="0" borderId="26" xfId="60" applyNumberFormat="1" applyFont="1" applyBorder="1" applyAlignment="1">
      <alignment horizontal="center" vertical="center" wrapText="1"/>
    </xf>
    <xf numFmtId="44" fontId="1" fillId="0" borderId="24" xfId="60" applyNumberFormat="1" applyFont="1" applyBorder="1" applyAlignment="1">
      <alignment horizontal="center" vertical="center" wrapText="1"/>
    </xf>
    <xf numFmtId="44" fontId="4" fillId="0" borderId="20" xfId="60" applyNumberFormat="1" applyFont="1" applyBorder="1" applyAlignment="1">
      <alignment horizontal="center" vertical="center" wrapText="1"/>
    </xf>
    <xf numFmtId="44" fontId="1" fillId="0" borderId="28" xfId="60" applyNumberFormat="1" applyFont="1" applyBorder="1" applyAlignment="1">
      <alignment horizontal="center" vertical="center" wrapText="1"/>
    </xf>
    <xf numFmtId="44" fontId="4" fillId="0" borderId="15" xfId="60" applyNumberFormat="1" applyFont="1" applyBorder="1" applyAlignment="1">
      <alignment horizontal="center" vertical="center" wrapText="1"/>
    </xf>
    <xf numFmtId="44" fontId="1" fillId="0" borderId="11" xfId="60" applyNumberFormat="1" applyFont="1" applyBorder="1" applyAlignment="1">
      <alignment vertical="center"/>
    </xf>
    <xf numFmtId="44" fontId="1" fillId="0" borderId="11" xfId="60" applyNumberFormat="1" applyFont="1" applyBorder="1" applyAlignment="1">
      <alignment horizontal="right" vertical="center"/>
    </xf>
    <xf numFmtId="44" fontId="1" fillId="0" borderId="12" xfId="60" applyNumberFormat="1" applyFont="1" applyBorder="1" applyAlignment="1">
      <alignment horizontal="right" vertical="center"/>
    </xf>
    <xf numFmtId="44" fontId="4" fillId="0" borderId="15" xfId="60" applyNumberFormat="1" applyFont="1" applyBorder="1" applyAlignment="1">
      <alignment horizontal="right" vertical="center"/>
    </xf>
    <xf numFmtId="44" fontId="1" fillId="0" borderId="26" xfId="60" applyNumberFormat="1" applyFont="1" applyBorder="1" applyAlignment="1">
      <alignment horizontal="right" vertical="center"/>
    </xf>
    <xf numFmtId="44" fontId="1" fillId="0" borderId="28" xfId="60" applyNumberFormat="1" applyFont="1" applyBorder="1" applyAlignment="1">
      <alignment horizontal="right" vertical="center"/>
    </xf>
    <xf numFmtId="44" fontId="1" fillId="0" borderId="27" xfId="60" applyNumberFormat="1" applyFont="1" applyBorder="1" applyAlignment="1">
      <alignment vertical="center"/>
    </xf>
    <xf numFmtId="44" fontId="4" fillId="0" borderId="17" xfId="60" applyNumberFormat="1" applyFont="1" applyBorder="1" applyAlignment="1">
      <alignment vertical="center"/>
    </xf>
    <xf numFmtId="44" fontId="4" fillId="0" borderId="10" xfId="60" applyNumberFormat="1" applyFont="1" applyBorder="1" applyAlignment="1">
      <alignment horizontal="right" vertical="center"/>
    </xf>
    <xf numFmtId="42" fontId="4" fillId="0" borderId="29" xfId="60" applyNumberFormat="1" applyFont="1" applyBorder="1" applyAlignment="1">
      <alignment horizontal="right" vertical="center"/>
    </xf>
    <xf numFmtId="174" fontId="1" fillId="34" borderId="26" xfId="60" applyNumberFormat="1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174" fontId="0" fillId="34" borderId="14" xfId="60" applyNumberFormat="1" applyFont="1" applyFill="1" applyBorder="1" applyAlignment="1">
      <alignment/>
    </xf>
    <xf numFmtId="1" fontId="4" fillId="34" borderId="19" xfId="60" applyNumberFormat="1" applyFont="1" applyFill="1" applyBorder="1" applyAlignment="1">
      <alignment horizontal="center" vertical="center" wrapText="1"/>
    </xf>
    <xf numFmtId="1" fontId="4" fillId="34" borderId="16" xfId="60" applyNumberFormat="1" applyFont="1" applyFill="1" applyBorder="1" applyAlignment="1">
      <alignment horizontal="center" vertical="center" wrapText="1"/>
    </xf>
    <xf numFmtId="174" fontId="4" fillId="34" borderId="20" xfId="60" applyNumberFormat="1" applyFont="1" applyFill="1" applyBorder="1" applyAlignment="1">
      <alignment horizontal="left" vertical="center" wrapText="1"/>
    </xf>
    <xf numFmtId="44" fontId="4" fillId="34" borderId="16" xfId="60" applyNumberFormat="1" applyFont="1" applyFill="1" applyBorder="1" applyAlignment="1">
      <alignment vertical="center"/>
    </xf>
    <xf numFmtId="44" fontId="4" fillId="34" borderId="16" xfId="60" applyNumberFormat="1" applyFont="1" applyFill="1" applyBorder="1" applyAlignment="1">
      <alignment horizontal="center" vertical="center" wrapText="1"/>
    </xf>
    <xf numFmtId="42" fontId="4" fillId="34" borderId="16" xfId="60" applyNumberFormat="1" applyFont="1" applyFill="1" applyBorder="1" applyAlignment="1">
      <alignment horizontal="center" vertical="center" wrapText="1"/>
    </xf>
    <xf numFmtId="174" fontId="4" fillId="34" borderId="16" xfId="60" applyNumberFormat="1" applyFont="1" applyFill="1" applyBorder="1" applyAlignment="1">
      <alignment vertical="center"/>
    </xf>
    <xf numFmtId="1" fontId="8" fillId="34" borderId="23" xfId="60" applyNumberFormat="1" applyFont="1" applyFill="1" applyBorder="1" applyAlignment="1">
      <alignment horizontal="center" vertical="center" wrapText="1"/>
    </xf>
    <xf numFmtId="1" fontId="1" fillId="34" borderId="15" xfId="60" applyNumberFormat="1" applyFont="1" applyFill="1" applyBorder="1" applyAlignment="1">
      <alignment horizontal="center" vertical="center" wrapText="1"/>
    </xf>
    <xf numFmtId="174" fontId="1" fillId="34" borderId="29" xfId="60" applyNumberFormat="1" applyFont="1" applyFill="1" applyBorder="1" applyAlignment="1">
      <alignment horizontal="left" vertical="center" wrapText="1"/>
    </xf>
    <xf numFmtId="44" fontId="1" fillId="34" borderId="15" xfId="60" applyNumberFormat="1" applyFont="1" applyFill="1" applyBorder="1" applyAlignment="1">
      <alignment vertical="center"/>
    </xf>
    <xf numFmtId="44" fontId="1" fillId="34" borderId="15" xfId="60" applyNumberFormat="1" applyFont="1" applyFill="1" applyBorder="1" applyAlignment="1">
      <alignment horizontal="center" vertical="center" wrapText="1"/>
    </xf>
    <xf numFmtId="44" fontId="1" fillId="34" borderId="29" xfId="60" applyNumberFormat="1" applyFont="1" applyFill="1" applyBorder="1" applyAlignment="1">
      <alignment horizontal="center" vertical="center" wrapText="1"/>
    </xf>
    <xf numFmtId="42" fontId="1" fillId="34" borderId="15" xfId="60" applyNumberFormat="1" applyFont="1" applyFill="1" applyBorder="1" applyAlignment="1">
      <alignment horizontal="center" vertical="center" wrapText="1"/>
    </xf>
    <xf numFmtId="174" fontId="1" fillId="34" borderId="15" xfId="60" applyNumberFormat="1" applyFont="1" applyFill="1" applyBorder="1" applyAlignment="1">
      <alignment vertical="center"/>
    </xf>
    <xf numFmtId="174" fontId="5" fillId="2" borderId="19" xfId="6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74" fontId="7" fillId="2" borderId="31" xfId="60" applyNumberFormat="1" applyFont="1" applyFill="1" applyBorder="1" applyAlignment="1">
      <alignment/>
    </xf>
    <xf numFmtId="174" fontId="5" fillId="2" borderId="32" xfId="60" applyNumberFormat="1" applyFont="1" applyFill="1" applyBorder="1" applyAlignment="1">
      <alignment horizontal="center" vertical="center" wrapText="1"/>
    </xf>
    <xf numFmtId="174" fontId="5" fillId="2" borderId="13" xfId="60" applyNumberFormat="1" applyFont="1" applyFill="1" applyBorder="1" applyAlignment="1">
      <alignment horizontal="center" vertical="center" wrapText="1"/>
    </xf>
    <xf numFmtId="174" fontId="5" fillId="2" borderId="13" xfId="60" applyNumberFormat="1" applyFont="1" applyFill="1" applyBorder="1" applyAlignment="1">
      <alignment horizontal="center" vertical="center"/>
    </xf>
    <xf numFmtId="174" fontId="5" fillId="2" borderId="33" xfId="60" applyNumberFormat="1" applyFont="1" applyFill="1" applyBorder="1" applyAlignment="1">
      <alignment horizontal="center" vertical="center" wrapText="1"/>
    </xf>
    <xf numFmtId="1" fontId="8" fillId="34" borderId="25" xfId="60" applyNumberFormat="1" applyFont="1" applyFill="1" applyBorder="1" applyAlignment="1">
      <alignment horizontal="center" vertical="center" wrapText="1"/>
    </xf>
    <xf numFmtId="1" fontId="1" fillId="34" borderId="26" xfId="60" applyNumberFormat="1" applyFont="1" applyFill="1" applyBorder="1" applyAlignment="1">
      <alignment horizontal="center" vertical="center" wrapText="1"/>
    </xf>
    <xf numFmtId="174" fontId="1" fillId="34" borderId="24" xfId="60" applyNumberFormat="1" applyFont="1" applyFill="1" applyBorder="1" applyAlignment="1">
      <alignment horizontal="left" vertical="center" wrapText="1"/>
    </xf>
    <xf numFmtId="44" fontId="9" fillId="34" borderId="24" xfId="60" applyNumberFormat="1" applyFont="1" applyFill="1" applyBorder="1" applyAlignment="1">
      <alignment horizontal="center" vertical="center" wrapText="1"/>
    </xf>
    <xf numFmtId="42" fontId="1" fillId="34" borderId="26" xfId="60" applyNumberFormat="1" applyFont="1" applyFill="1" applyBorder="1" applyAlignment="1">
      <alignment horizontal="center" vertical="center" wrapText="1"/>
    </xf>
    <xf numFmtId="44" fontId="1" fillId="34" borderId="26" xfId="60" applyNumberFormat="1" applyFont="1" applyFill="1" applyBorder="1" applyAlignment="1">
      <alignment horizontal="center" vertical="center" wrapText="1"/>
    </xf>
    <xf numFmtId="44" fontId="1" fillId="34" borderId="26" xfId="60" applyNumberFormat="1" applyFont="1" applyFill="1" applyBorder="1" applyAlignment="1">
      <alignment vertical="center"/>
    </xf>
    <xf numFmtId="44" fontId="9" fillId="34" borderId="28" xfId="60" applyNumberFormat="1" applyFont="1" applyFill="1" applyBorder="1" applyAlignment="1">
      <alignment horizontal="center" vertical="center" wrapText="1"/>
    </xf>
    <xf numFmtId="42" fontId="1" fillId="34" borderId="24" xfId="60" applyNumberFormat="1" applyFont="1" applyFill="1" applyBorder="1" applyAlignment="1">
      <alignment horizontal="center" vertical="center" wrapText="1"/>
    </xf>
    <xf numFmtId="1" fontId="1" fillId="34" borderId="25" xfId="60" applyNumberFormat="1" applyFont="1" applyFill="1" applyBorder="1" applyAlignment="1">
      <alignment horizontal="center" vertical="center" wrapText="1"/>
    </xf>
    <xf numFmtId="44" fontId="1" fillId="34" borderId="28" xfId="6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42" fontId="1" fillId="0" borderId="26" xfId="60" applyNumberFormat="1" applyFont="1" applyBorder="1" applyAlignment="1">
      <alignment vertical="center"/>
    </xf>
    <xf numFmtId="0" fontId="1" fillId="0" borderId="11" xfId="60" applyNumberFormat="1" applyFont="1" applyBorder="1" applyAlignment="1">
      <alignment vertical="center" wrapText="1"/>
    </xf>
    <xf numFmtId="42" fontId="1" fillId="0" borderId="12" xfId="60" applyNumberFormat="1" applyFont="1" applyBorder="1" applyAlignment="1">
      <alignment vertical="center"/>
    </xf>
    <xf numFmtId="42" fontId="4" fillId="0" borderId="34" xfId="60" applyNumberFormat="1" applyFont="1" applyBorder="1" applyAlignment="1">
      <alignment vertical="center"/>
    </xf>
    <xf numFmtId="42" fontId="4" fillId="0" borderId="29" xfId="60" applyNumberFormat="1" applyFont="1" applyBorder="1" applyAlignment="1">
      <alignment vertical="center"/>
    </xf>
    <xf numFmtId="174" fontId="0" fillId="0" borderId="31" xfId="60" applyNumberFormat="1" applyFont="1" applyBorder="1" applyAlignment="1">
      <alignment vertical="center"/>
    </xf>
    <xf numFmtId="1" fontId="1" fillId="0" borderId="16" xfId="60" applyNumberFormat="1" applyFont="1" applyBorder="1" applyAlignment="1">
      <alignment vertical="center"/>
    </xf>
    <xf numFmtId="0" fontId="1" fillId="0" borderId="11" xfId="60" applyNumberFormat="1" applyFont="1" applyBorder="1" applyAlignment="1">
      <alignment vertical="center"/>
    </xf>
    <xf numFmtId="174" fontId="1" fillId="0" borderId="26" xfId="60" applyNumberFormat="1" applyFont="1" applyBorder="1" applyAlignment="1">
      <alignment vertical="center" wrapText="1"/>
    </xf>
    <xf numFmtId="44" fontId="4" fillId="0" borderId="29" xfId="60" applyNumberFormat="1" applyFont="1" applyBorder="1" applyAlignment="1">
      <alignment vertical="center"/>
    </xf>
    <xf numFmtId="174" fontId="4" fillId="0" borderId="15" xfId="60" applyNumberFormat="1" applyFont="1" applyBorder="1" applyAlignment="1">
      <alignment vertical="center" wrapText="1"/>
    </xf>
    <xf numFmtId="0" fontId="0" fillId="34" borderId="22" xfId="0" applyFont="1" applyFill="1" applyBorder="1" applyAlignment="1">
      <alignment vertical="center"/>
    </xf>
    <xf numFmtId="1" fontId="1" fillId="34" borderId="11" xfId="60" applyNumberFormat="1" applyFont="1" applyFill="1" applyBorder="1" applyAlignment="1">
      <alignment horizontal="right" vertical="center"/>
    </xf>
    <xf numFmtId="174" fontId="1" fillId="34" borderId="12" xfId="60" applyNumberFormat="1" applyFont="1" applyFill="1" applyBorder="1" applyAlignment="1">
      <alignment horizontal="left" vertical="center" wrapText="1"/>
    </xf>
    <xf numFmtId="44" fontId="1" fillId="34" borderId="11" xfId="60" applyNumberFormat="1" applyFont="1" applyFill="1" applyBorder="1" applyAlignment="1">
      <alignment horizontal="right" vertical="center"/>
    </xf>
    <xf numFmtId="44" fontId="1" fillId="34" borderId="12" xfId="60" applyNumberFormat="1" applyFont="1" applyFill="1" applyBorder="1" applyAlignment="1">
      <alignment horizontal="right" vertical="center"/>
    </xf>
    <xf numFmtId="42" fontId="1" fillId="34" borderId="11" xfId="60" applyNumberFormat="1" applyFont="1" applyFill="1" applyBorder="1" applyAlignment="1">
      <alignment horizontal="right" vertical="center"/>
    </xf>
    <xf numFmtId="42" fontId="1" fillId="34" borderId="27" xfId="60" applyNumberFormat="1" applyFont="1" applyFill="1" applyBorder="1" applyAlignment="1">
      <alignment horizontal="right" vertical="center"/>
    </xf>
    <xf numFmtId="174" fontId="1" fillId="34" borderId="11" xfId="6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" fontId="1" fillId="0" borderId="17" xfId="60" applyNumberFormat="1" applyFont="1" applyBorder="1" applyAlignment="1">
      <alignment vertical="center"/>
    </xf>
    <xf numFmtId="174" fontId="1" fillId="0" borderId="18" xfId="60" applyNumberFormat="1" applyFont="1" applyBorder="1" applyAlignment="1">
      <alignment vertical="center" wrapText="1"/>
    </xf>
    <xf numFmtId="44" fontId="1" fillId="0" borderId="17" xfId="60" applyNumberFormat="1" applyFont="1" applyBorder="1" applyAlignment="1">
      <alignment vertical="center"/>
    </xf>
    <xf numFmtId="42" fontId="1" fillId="0" borderId="34" xfId="60" applyNumberFormat="1" applyFont="1" applyBorder="1" applyAlignment="1">
      <alignment vertical="center"/>
    </xf>
    <xf numFmtId="42" fontId="1" fillId="0" borderId="17" xfId="60" applyNumberFormat="1" applyFont="1" applyBorder="1" applyAlignment="1">
      <alignment vertical="center"/>
    </xf>
    <xf numFmtId="174" fontId="1" fillId="0" borderId="17" xfId="60" applyNumberFormat="1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1" fontId="4" fillId="0" borderId="17" xfId="60" applyNumberFormat="1" applyFont="1" applyBorder="1" applyAlignment="1">
      <alignment vertical="center"/>
    </xf>
    <xf numFmtId="174" fontId="4" fillId="0" borderId="18" xfId="60" applyNumberFormat="1" applyFont="1" applyBorder="1" applyAlignment="1">
      <alignment vertical="center" wrapText="1"/>
    </xf>
    <xf numFmtId="1" fontId="4" fillId="0" borderId="35" xfId="60" applyNumberFormat="1" applyFont="1" applyBorder="1" applyAlignment="1">
      <alignment vertical="center"/>
    </xf>
    <xf numFmtId="44" fontId="4" fillId="0" borderId="26" xfId="60" applyNumberFormat="1" applyFont="1" applyBorder="1" applyAlignment="1">
      <alignment vertical="center"/>
    </xf>
    <xf numFmtId="44" fontId="4" fillId="0" borderId="34" xfId="60" applyNumberFormat="1" applyFont="1" applyBorder="1" applyAlignment="1">
      <alignment vertical="center"/>
    </xf>
    <xf numFmtId="174" fontId="4" fillId="0" borderId="17" xfId="60" applyNumberFormat="1" applyFont="1" applyBorder="1" applyAlignment="1">
      <alignment vertical="center"/>
    </xf>
    <xf numFmtId="1" fontId="1" fillId="0" borderId="17" xfId="60" applyNumberFormat="1" applyFont="1" applyBorder="1" applyAlignment="1">
      <alignment horizontal="right" vertical="center"/>
    </xf>
    <xf numFmtId="174" fontId="1" fillId="0" borderId="18" xfId="60" applyNumberFormat="1" applyFont="1" applyBorder="1" applyAlignment="1">
      <alignment horizontal="left" vertical="center" wrapText="1"/>
    </xf>
    <xf numFmtId="44" fontId="1" fillId="0" borderId="17" xfId="60" applyNumberFormat="1" applyFont="1" applyBorder="1" applyAlignment="1">
      <alignment horizontal="right" vertical="center"/>
    </xf>
    <xf numFmtId="44" fontId="1" fillId="0" borderId="18" xfId="60" applyNumberFormat="1" applyFont="1" applyBorder="1" applyAlignment="1">
      <alignment horizontal="right" vertical="center"/>
    </xf>
    <xf numFmtId="42" fontId="1" fillId="0" borderId="17" xfId="60" applyNumberFormat="1" applyFont="1" applyBorder="1" applyAlignment="1">
      <alignment horizontal="right" vertical="center"/>
    </xf>
    <xf numFmtId="42" fontId="1" fillId="0" borderId="34" xfId="60" applyNumberFormat="1" applyFont="1" applyBorder="1" applyAlignment="1">
      <alignment horizontal="right" vertical="center"/>
    </xf>
    <xf numFmtId="174" fontId="1" fillId="0" borderId="17" xfId="60" applyNumberFormat="1" applyFont="1" applyBorder="1" applyAlignment="1">
      <alignment vertical="center"/>
    </xf>
    <xf numFmtId="1" fontId="4" fillId="0" borderId="17" xfId="60" applyNumberFormat="1" applyFont="1" applyBorder="1" applyAlignment="1">
      <alignment horizontal="right" vertical="center"/>
    </xf>
    <xf numFmtId="174" fontId="4" fillId="0" borderId="18" xfId="60" applyNumberFormat="1" applyFont="1" applyBorder="1" applyAlignment="1">
      <alignment horizontal="left" vertical="center" wrapText="1"/>
    </xf>
    <xf numFmtId="44" fontId="4" fillId="0" borderId="17" xfId="60" applyNumberFormat="1" applyFont="1" applyBorder="1" applyAlignment="1">
      <alignment horizontal="right" vertical="center"/>
    </xf>
    <xf numFmtId="44" fontId="4" fillId="0" borderId="18" xfId="60" applyNumberFormat="1" applyFont="1" applyBorder="1" applyAlignment="1">
      <alignment horizontal="right" vertical="center"/>
    </xf>
    <xf numFmtId="42" fontId="4" fillId="0" borderId="17" xfId="60" applyNumberFormat="1" applyFont="1" applyBorder="1" applyAlignment="1">
      <alignment horizontal="right" vertical="center"/>
    </xf>
    <xf numFmtId="42" fontId="4" fillId="0" borderId="34" xfId="60" applyNumberFormat="1" applyFont="1" applyBorder="1" applyAlignment="1">
      <alignment horizontal="right" vertical="center"/>
    </xf>
    <xf numFmtId="42" fontId="4" fillId="0" borderId="16" xfId="60" applyNumberFormat="1" applyFont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1" fontId="9" fillId="2" borderId="14" xfId="60" applyNumberFormat="1" applyFont="1" applyFill="1" applyBorder="1" applyAlignment="1">
      <alignment horizontal="right" vertical="center"/>
    </xf>
    <xf numFmtId="174" fontId="9" fillId="2" borderId="0" xfId="60" applyNumberFormat="1" applyFont="1" applyFill="1" applyBorder="1" applyAlignment="1">
      <alignment horizontal="left" vertical="center" wrapText="1"/>
    </xf>
    <xf numFmtId="44" fontId="9" fillId="2" borderId="14" xfId="60" applyNumberFormat="1" applyFont="1" applyFill="1" applyBorder="1" applyAlignment="1">
      <alignment vertical="center"/>
    </xf>
    <xf numFmtId="44" fontId="9" fillId="2" borderId="14" xfId="60" applyNumberFormat="1" applyFont="1" applyFill="1" applyBorder="1" applyAlignment="1">
      <alignment horizontal="right" vertical="center"/>
    </xf>
    <xf numFmtId="44" fontId="9" fillId="2" borderId="0" xfId="60" applyNumberFormat="1" applyFont="1" applyFill="1" applyBorder="1" applyAlignment="1">
      <alignment horizontal="right" vertical="center"/>
    </xf>
    <xf numFmtId="42" fontId="9" fillId="2" borderId="14" xfId="60" applyNumberFormat="1" applyFont="1" applyFill="1" applyBorder="1" applyAlignment="1">
      <alignment horizontal="right" vertical="center"/>
    </xf>
    <xf numFmtId="42" fontId="9" fillId="2" borderId="37" xfId="60" applyNumberFormat="1" applyFont="1" applyFill="1" applyBorder="1" applyAlignment="1">
      <alignment horizontal="right" vertical="center"/>
    </xf>
    <xf numFmtId="174" fontId="9" fillId="2" borderId="14" xfId="60" applyNumberFormat="1" applyFont="1" applyFill="1" applyBorder="1" applyAlignment="1">
      <alignment vertical="center"/>
    </xf>
    <xf numFmtId="1" fontId="11" fillId="2" borderId="25" xfId="60" applyNumberFormat="1" applyFont="1" applyFill="1" applyBorder="1" applyAlignment="1">
      <alignment horizontal="center" vertical="center" wrapText="1"/>
    </xf>
    <xf numFmtId="1" fontId="9" fillId="2" borderId="26" xfId="60" applyNumberFormat="1" applyFont="1" applyFill="1" applyBorder="1" applyAlignment="1">
      <alignment horizontal="center" vertical="center" wrapText="1"/>
    </xf>
    <xf numFmtId="174" fontId="9" fillId="2" borderId="24" xfId="60" applyNumberFormat="1" applyFont="1" applyFill="1" applyBorder="1" applyAlignment="1">
      <alignment horizontal="left" vertical="center" wrapText="1"/>
    </xf>
    <xf numFmtId="44" fontId="9" fillId="2" borderId="26" xfId="60" applyNumberFormat="1" applyFont="1" applyFill="1" applyBorder="1" applyAlignment="1">
      <alignment vertical="center"/>
    </xf>
    <xf numFmtId="44" fontId="9" fillId="2" borderId="26" xfId="60" applyNumberFormat="1" applyFont="1" applyFill="1" applyBorder="1" applyAlignment="1">
      <alignment horizontal="center" vertical="center" wrapText="1"/>
    </xf>
    <xf numFmtId="44" fontId="9" fillId="2" borderId="28" xfId="60" applyNumberFormat="1" applyFont="1" applyFill="1" applyBorder="1" applyAlignment="1">
      <alignment horizontal="center" vertical="center" wrapText="1"/>
    </xf>
    <xf numFmtId="42" fontId="9" fillId="2" borderId="26" xfId="60" applyNumberFormat="1" applyFont="1" applyFill="1" applyBorder="1" applyAlignment="1">
      <alignment horizontal="center" vertical="center" wrapText="1"/>
    </xf>
    <xf numFmtId="42" fontId="9" fillId="2" borderId="24" xfId="60" applyNumberFormat="1" applyFont="1" applyFill="1" applyBorder="1" applyAlignment="1">
      <alignment horizontal="center" vertical="center" wrapText="1"/>
    </xf>
    <xf numFmtId="174" fontId="9" fillId="2" borderId="26" xfId="6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1" fontId="9" fillId="2" borderId="11" xfId="60" applyNumberFormat="1" applyFont="1" applyFill="1" applyBorder="1" applyAlignment="1">
      <alignment horizontal="right" vertical="center"/>
    </xf>
    <xf numFmtId="174" fontId="9" fillId="2" borderId="12" xfId="60" applyNumberFormat="1" applyFont="1" applyFill="1" applyBorder="1" applyAlignment="1">
      <alignment horizontal="left" vertical="center" wrapText="1"/>
    </xf>
    <xf numFmtId="44" fontId="9" fillId="2" borderId="11" xfId="60" applyNumberFormat="1" applyFont="1" applyFill="1" applyBorder="1" applyAlignment="1">
      <alignment vertical="center"/>
    </xf>
    <xf numFmtId="44" fontId="9" fillId="2" borderId="11" xfId="60" applyNumberFormat="1" applyFont="1" applyFill="1" applyBorder="1" applyAlignment="1">
      <alignment horizontal="right" vertical="center"/>
    </xf>
    <xf numFmtId="44" fontId="9" fillId="2" borderId="12" xfId="60" applyNumberFormat="1" applyFont="1" applyFill="1" applyBorder="1" applyAlignment="1">
      <alignment horizontal="right" vertical="center"/>
    </xf>
    <xf numFmtId="42" fontId="9" fillId="2" borderId="11" xfId="60" applyNumberFormat="1" applyFont="1" applyFill="1" applyBorder="1" applyAlignment="1">
      <alignment horizontal="right" vertical="center"/>
    </xf>
    <xf numFmtId="42" fontId="9" fillId="2" borderId="27" xfId="60" applyNumberFormat="1" applyFont="1" applyFill="1" applyBorder="1" applyAlignment="1">
      <alignment horizontal="right" vertical="center"/>
    </xf>
    <xf numFmtId="174" fontId="9" fillId="2" borderId="11" xfId="6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1" fontId="9" fillId="2" borderId="14" xfId="60" applyNumberFormat="1" applyFont="1" applyFill="1" applyBorder="1" applyAlignment="1">
      <alignment vertical="center"/>
    </xf>
    <xf numFmtId="174" fontId="9" fillId="2" borderId="0" xfId="60" applyNumberFormat="1" applyFont="1" applyFill="1" applyBorder="1" applyAlignment="1">
      <alignment vertical="center" wrapText="1"/>
    </xf>
    <xf numFmtId="42" fontId="9" fillId="2" borderId="37" xfId="60" applyNumberFormat="1" applyFont="1" applyFill="1" applyBorder="1" applyAlignment="1">
      <alignment vertical="center"/>
    </xf>
    <xf numFmtId="42" fontId="9" fillId="2" borderId="14" xfId="60" applyNumberFormat="1" applyFont="1" applyFill="1" applyBorder="1" applyAlignment="1">
      <alignment vertical="center"/>
    </xf>
    <xf numFmtId="174" fontId="9" fillId="2" borderId="14" xfId="60" applyNumberFormat="1" applyFont="1" applyFill="1" applyBorder="1" applyAlignment="1">
      <alignment vertical="center" wrapText="1"/>
    </xf>
    <xf numFmtId="42" fontId="5" fillId="33" borderId="19" xfId="0" applyNumberFormat="1" applyFont="1" applyFill="1" applyBorder="1" applyAlignment="1">
      <alignment horizontal="center" vertical="center"/>
    </xf>
    <xf numFmtId="42" fontId="0" fillId="33" borderId="21" xfId="0" applyNumberFormat="1" applyFont="1" applyFill="1" applyBorder="1" applyAlignment="1">
      <alignment horizontal="center" vertical="center"/>
    </xf>
    <xf numFmtId="1" fontId="4" fillId="0" borderId="31" xfId="6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4" fontId="5" fillId="2" borderId="38" xfId="6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4" fontId="5" fillId="2" borderId="31" xfId="6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4" fontId="5" fillId="2" borderId="39" xfId="6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4" fontId="4" fillId="33" borderId="19" xfId="60" applyNumberFormat="1" applyFont="1" applyFill="1" applyBorder="1" applyAlignment="1">
      <alignment/>
    </xf>
    <xf numFmtId="174" fontId="4" fillId="33" borderId="21" xfId="60" applyNumberFormat="1" applyFont="1" applyFill="1" applyBorder="1" applyAlignment="1">
      <alignment/>
    </xf>
    <xf numFmtId="174" fontId="4" fillId="33" borderId="20" xfId="6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74" fontId="4" fillId="0" borderId="19" xfId="6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174" fontId="0" fillId="0" borderId="19" xfId="60" applyNumberFormat="1" applyFont="1" applyBorder="1" applyAlignment="1">
      <alignment/>
    </xf>
    <xf numFmtId="174" fontId="0" fillId="0" borderId="21" xfId="60" applyNumberFormat="1" applyFont="1" applyBorder="1" applyAlignment="1">
      <alignment/>
    </xf>
    <xf numFmtId="174" fontId="0" fillId="0" borderId="20" xfId="6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Layout" zoomScaleSheetLayoutView="100" workbookViewId="0" topLeftCell="A51">
      <selection activeCell="E74" sqref="E74"/>
    </sheetView>
  </sheetViews>
  <sheetFormatPr defaultColWidth="9.00390625" defaultRowHeight="12.75"/>
  <cols>
    <col min="1" max="1" width="5.25390625" style="1" customWidth="1"/>
    <col min="2" max="2" width="7.00390625" style="1" customWidth="1"/>
    <col min="3" max="3" width="47.25390625" style="1" customWidth="1"/>
    <col min="4" max="4" width="18.00390625" style="1" customWidth="1"/>
    <col min="5" max="5" width="18.25390625" style="1" customWidth="1"/>
    <col min="6" max="6" width="15.125" style="1" customWidth="1"/>
    <col min="7" max="7" width="11.25390625" style="1" customWidth="1"/>
    <col min="8" max="8" width="11.125" style="1" customWidth="1"/>
    <col min="9" max="9" width="13.625" style="1" customWidth="1"/>
    <col min="10" max="16384" width="9.125" style="1" customWidth="1"/>
  </cols>
  <sheetData>
    <row r="1" spans="1:9" s="2" customFormat="1" ht="12.75">
      <c r="A1" s="214" t="s">
        <v>3</v>
      </c>
      <c r="B1" s="216" t="s">
        <v>4</v>
      </c>
      <c r="C1" s="218" t="s">
        <v>5</v>
      </c>
      <c r="D1" s="216" t="s">
        <v>6</v>
      </c>
      <c r="E1" s="109" t="s">
        <v>2</v>
      </c>
      <c r="F1" s="110"/>
      <c r="G1" s="110"/>
      <c r="H1" s="110"/>
      <c r="I1" s="111"/>
    </row>
    <row r="2" spans="1:9" s="2" customFormat="1" ht="83.25" customHeight="1">
      <c r="A2" s="215"/>
      <c r="B2" s="217"/>
      <c r="C2" s="219"/>
      <c r="D2" s="217"/>
      <c r="E2" s="112" t="s">
        <v>7</v>
      </c>
      <c r="F2" s="113" t="s">
        <v>44</v>
      </c>
      <c r="G2" s="112" t="s">
        <v>23</v>
      </c>
      <c r="H2" s="114" t="s">
        <v>8</v>
      </c>
      <c r="I2" s="115" t="s">
        <v>9</v>
      </c>
    </row>
    <row r="3" spans="1:9" s="2" customFormat="1" ht="21.75" customHeight="1">
      <c r="A3" s="92" t="s">
        <v>13</v>
      </c>
      <c r="B3" s="230" t="s">
        <v>20</v>
      </c>
      <c r="C3" s="231"/>
      <c r="D3" s="220"/>
      <c r="E3" s="221"/>
      <c r="F3" s="221"/>
      <c r="G3" s="221"/>
      <c r="H3" s="221"/>
      <c r="I3" s="93"/>
    </row>
    <row r="4" spans="1:9" s="3" customFormat="1" ht="20.25" customHeight="1">
      <c r="A4" s="94">
        <v>400</v>
      </c>
      <c r="B4" s="95">
        <v>40002</v>
      </c>
      <c r="C4" s="96" t="s">
        <v>27</v>
      </c>
      <c r="D4" s="97">
        <f aca="true" t="shared" si="0" ref="D4:D76">SUM(E4+F4+G4+H4)</f>
        <v>1376588</v>
      </c>
      <c r="E4" s="98">
        <f>SUM(E5+E6+E7+E8+E9+E10+E11+E12+E13+E14+E15+E19+E16+E17+E18)</f>
        <v>1376588</v>
      </c>
      <c r="F4" s="98">
        <f>SUM(+F5+F6+F7)</f>
        <v>0</v>
      </c>
      <c r="G4" s="99">
        <f>SUM(+G5+G6+G7)</f>
        <v>0</v>
      </c>
      <c r="H4" s="99">
        <f>SUM(+H5+H6+H7)</f>
        <v>0</v>
      </c>
      <c r="I4" s="100" t="s">
        <v>19</v>
      </c>
    </row>
    <row r="5" spans="1:9" s="3" customFormat="1" ht="25.5" customHeight="1">
      <c r="A5" s="101"/>
      <c r="B5" s="102"/>
      <c r="C5" s="103" t="s">
        <v>29</v>
      </c>
      <c r="D5" s="104">
        <f t="shared" si="0"/>
        <v>192564</v>
      </c>
      <c r="E5" s="105">
        <v>192564</v>
      </c>
      <c r="F5" s="106">
        <v>0</v>
      </c>
      <c r="G5" s="107">
        <v>0</v>
      </c>
      <c r="H5" s="107">
        <v>0</v>
      </c>
      <c r="I5" s="108" t="s">
        <v>19</v>
      </c>
    </row>
    <row r="6" spans="1:9" s="3" customFormat="1" ht="21" customHeight="1">
      <c r="A6" s="33"/>
      <c r="B6" s="41"/>
      <c r="C6" s="32" t="s">
        <v>30</v>
      </c>
      <c r="D6" s="68">
        <f t="shared" si="0"/>
        <v>184831</v>
      </c>
      <c r="E6" s="76">
        <v>184831</v>
      </c>
      <c r="F6" s="77">
        <v>0</v>
      </c>
      <c r="G6" s="35">
        <v>0</v>
      </c>
      <c r="H6" s="35">
        <v>0</v>
      </c>
      <c r="I6" s="49" t="s">
        <v>19</v>
      </c>
    </row>
    <row r="7" spans="1:9" s="3" customFormat="1" ht="27.75" customHeight="1">
      <c r="A7" s="33"/>
      <c r="B7" s="41"/>
      <c r="C7" s="32" t="s">
        <v>45</v>
      </c>
      <c r="D7" s="68">
        <f t="shared" si="0"/>
        <v>210918</v>
      </c>
      <c r="E7" s="76">
        <v>210918</v>
      </c>
      <c r="F7" s="77">
        <v>0</v>
      </c>
      <c r="G7" s="35">
        <v>0</v>
      </c>
      <c r="H7" s="35">
        <v>0</v>
      </c>
      <c r="I7" s="49" t="s">
        <v>19</v>
      </c>
    </row>
    <row r="8" spans="1:9" s="3" customFormat="1" ht="40.5" customHeight="1">
      <c r="A8" s="33"/>
      <c r="B8" s="41"/>
      <c r="C8" s="32" t="s">
        <v>46</v>
      </c>
      <c r="D8" s="68">
        <f t="shared" si="0"/>
        <v>140000</v>
      </c>
      <c r="E8" s="76">
        <v>140000</v>
      </c>
      <c r="F8" s="77">
        <v>0</v>
      </c>
      <c r="G8" s="35">
        <v>0</v>
      </c>
      <c r="H8" s="35">
        <v>0</v>
      </c>
      <c r="I8" s="49" t="s">
        <v>19</v>
      </c>
    </row>
    <row r="9" spans="1:9" s="3" customFormat="1" ht="27.75" customHeight="1">
      <c r="A9" s="116"/>
      <c r="B9" s="117"/>
      <c r="C9" s="118" t="s">
        <v>65</v>
      </c>
      <c r="D9" s="68">
        <f t="shared" si="0"/>
        <v>126070</v>
      </c>
      <c r="E9" s="121">
        <v>126070</v>
      </c>
      <c r="F9" s="119">
        <v>0</v>
      </c>
      <c r="G9" s="120">
        <v>0</v>
      </c>
      <c r="H9" s="120">
        <v>0</v>
      </c>
      <c r="I9" s="49" t="s">
        <v>19</v>
      </c>
    </row>
    <row r="10" spans="1:9" s="3" customFormat="1" ht="23.25" customHeight="1">
      <c r="A10" s="116"/>
      <c r="B10" s="117"/>
      <c r="C10" s="118" t="s">
        <v>62</v>
      </c>
      <c r="D10" s="68">
        <f t="shared" si="0"/>
        <v>141205</v>
      </c>
      <c r="E10" s="121">
        <v>141205</v>
      </c>
      <c r="F10" s="119">
        <v>0</v>
      </c>
      <c r="G10" s="120">
        <v>0</v>
      </c>
      <c r="H10" s="120">
        <v>0</v>
      </c>
      <c r="I10" s="49" t="s">
        <v>19</v>
      </c>
    </row>
    <row r="11" spans="1:9" s="3" customFormat="1" ht="23.25" customHeight="1">
      <c r="A11" s="116"/>
      <c r="B11" s="117"/>
      <c r="C11" s="118" t="s">
        <v>50</v>
      </c>
      <c r="D11" s="68">
        <f t="shared" si="0"/>
        <v>7500</v>
      </c>
      <c r="E11" s="121">
        <v>7500</v>
      </c>
      <c r="F11" s="119">
        <v>0</v>
      </c>
      <c r="G11" s="120">
        <v>0</v>
      </c>
      <c r="H11" s="120">
        <v>0</v>
      </c>
      <c r="I11" s="49" t="s">
        <v>19</v>
      </c>
    </row>
    <row r="12" spans="1:9" s="3" customFormat="1" ht="24" customHeight="1">
      <c r="A12" s="116"/>
      <c r="B12" s="117"/>
      <c r="C12" s="118" t="s">
        <v>51</v>
      </c>
      <c r="D12" s="68">
        <f t="shared" si="0"/>
        <v>12000</v>
      </c>
      <c r="E12" s="121">
        <v>12000</v>
      </c>
      <c r="F12" s="119">
        <v>0</v>
      </c>
      <c r="G12" s="120">
        <v>0</v>
      </c>
      <c r="H12" s="120">
        <v>0</v>
      </c>
      <c r="I12" s="49" t="s">
        <v>19</v>
      </c>
    </row>
    <row r="13" spans="1:9" s="3" customFormat="1" ht="23.25" customHeight="1">
      <c r="A13" s="116"/>
      <c r="B13" s="117"/>
      <c r="C13" s="118" t="s">
        <v>52</v>
      </c>
      <c r="D13" s="68">
        <f t="shared" si="0"/>
        <v>13000</v>
      </c>
      <c r="E13" s="121">
        <v>13000</v>
      </c>
      <c r="F13" s="119">
        <v>0</v>
      </c>
      <c r="G13" s="120">
        <v>0</v>
      </c>
      <c r="H13" s="120">
        <v>0</v>
      </c>
      <c r="I13" s="49" t="s">
        <v>19</v>
      </c>
    </row>
    <row r="14" spans="1:9" s="3" customFormat="1" ht="23.25" customHeight="1">
      <c r="A14" s="116"/>
      <c r="B14" s="117"/>
      <c r="C14" s="118" t="s">
        <v>53</v>
      </c>
      <c r="D14" s="68">
        <f t="shared" si="0"/>
        <v>7500</v>
      </c>
      <c r="E14" s="121">
        <v>7500</v>
      </c>
      <c r="F14" s="119">
        <v>0</v>
      </c>
      <c r="G14" s="120">
        <v>0</v>
      </c>
      <c r="H14" s="120">
        <v>0</v>
      </c>
      <c r="I14" s="91" t="s">
        <v>19</v>
      </c>
    </row>
    <row r="15" spans="1:9" s="3" customFormat="1" ht="23.25" customHeight="1">
      <c r="A15" s="116"/>
      <c r="B15" s="117"/>
      <c r="C15" s="118" t="s">
        <v>63</v>
      </c>
      <c r="D15" s="68">
        <f t="shared" si="0"/>
        <v>13000</v>
      </c>
      <c r="E15" s="121">
        <v>13000</v>
      </c>
      <c r="F15" s="119">
        <v>0</v>
      </c>
      <c r="G15" s="120">
        <v>0</v>
      </c>
      <c r="H15" s="120">
        <v>0</v>
      </c>
      <c r="I15" s="91" t="s">
        <v>54</v>
      </c>
    </row>
    <row r="16" spans="1:9" s="3" customFormat="1" ht="23.25" customHeight="1">
      <c r="A16" s="116"/>
      <c r="B16" s="117"/>
      <c r="C16" s="118" t="s">
        <v>77</v>
      </c>
      <c r="D16" s="68">
        <f t="shared" si="0"/>
        <v>15000</v>
      </c>
      <c r="E16" s="121">
        <v>15000</v>
      </c>
      <c r="F16" s="119">
        <v>0</v>
      </c>
      <c r="G16" s="120">
        <v>0</v>
      </c>
      <c r="H16" s="120">
        <v>0</v>
      </c>
      <c r="I16" s="91" t="s">
        <v>24</v>
      </c>
    </row>
    <row r="17" spans="1:9" s="3" customFormat="1" ht="23.25" customHeight="1">
      <c r="A17" s="116"/>
      <c r="B17" s="117"/>
      <c r="C17" s="118" t="s">
        <v>88</v>
      </c>
      <c r="D17" s="68">
        <f t="shared" si="0"/>
        <v>100000</v>
      </c>
      <c r="E17" s="121">
        <v>100000</v>
      </c>
      <c r="F17" s="119">
        <v>0</v>
      </c>
      <c r="G17" s="120">
        <v>0</v>
      </c>
      <c r="H17" s="120">
        <v>0</v>
      </c>
      <c r="I17" s="91" t="s">
        <v>19</v>
      </c>
    </row>
    <row r="18" spans="1:9" s="3" customFormat="1" ht="23.25" customHeight="1">
      <c r="A18" s="116"/>
      <c r="B18" s="117"/>
      <c r="C18" s="118" t="s">
        <v>89</v>
      </c>
      <c r="D18" s="68">
        <f t="shared" si="0"/>
        <v>200000</v>
      </c>
      <c r="E18" s="121">
        <v>200000</v>
      </c>
      <c r="F18" s="119">
        <v>0</v>
      </c>
      <c r="G18" s="120">
        <v>0</v>
      </c>
      <c r="H18" s="120">
        <v>0</v>
      </c>
      <c r="I18" s="91" t="s">
        <v>19</v>
      </c>
    </row>
    <row r="19" spans="1:9" s="3" customFormat="1" ht="39" customHeight="1">
      <c r="A19" s="116"/>
      <c r="B19" s="117"/>
      <c r="C19" s="118" t="s">
        <v>55</v>
      </c>
      <c r="D19" s="68">
        <f t="shared" si="0"/>
        <v>13000</v>
      </c>
      <c r="E19" s="121">
        <v>13000</v>
      </c>
      <c r="F19" s="119">
        <v>0</v>
      </c>
      <c r="G19" s="120">
        <v>0</v>
      </c>
      <c r="H19" s="120">
        <v>0</v>
      </c>
      <c r="I19" s="91" t="s">
        <v>19</v>
      </c>
    </row>
    <row r="20" spans="1:9" s="3" customFormat="1" ht="20.25" customHeight="1">
      <c r="A20" s="37">
        <v>600</v>
      </c>
      <c r="B20" s="38">
        <v>60016</v>
      </c>
      <c r="C20" s="39" t="s">
        <v>0</v>
      </c>
      <c r="D20" s="74">
        <f>SUM(E20+F20+G20+H20)</f>
        <v>5757413</v>
      </c>
      <c r="E20" s="75">
        <f>SUM(+E21+E35+E34+E22+E25+E26+E27+E29+E30+E31+E24+E32+E33+E23)</f>
        <v>5757413</v>
      </c>
      <c r="F20" s="78">
        <f>SUM(+F38)</f>
        <v>0</v>
      </c>
      <c r="G20" s="40">
        <f>SUM(+G38)</f>
        <v>0</v>
      </c>
      <c r="H20" s="40">
        <f>SUM(+H38)</f>
        <v>0</v>
      </c>
      <c r="I20" s="48" t="s">
        <v>19</v>
      </c>
    </row>
    <row r="21" spans="1:9" s="3" customFormat="1" ht="22.5" customHeight="1">
      <c r="A21" s="33"/>
      <c r="B21" s="34"/>
      <c r="C21" s="32" t="s">
        <v>31</v>
      </c>
      <c r="D21" s="68">
        <f t="shared" si="0"/>
        <v>980000</v>
      </c>
      <c r="E21" s="76">
        <v>980000</v>
      </c>
      <c r="F21" s="79">
        <v>0</v>
      </c>
      <c r="G21" s="35">
        <v>0</v>
      </c>
      <c r="H21" s="36">
        <v>0</v>
      </c>
      <c r="I21" s="49" t="s">
        <v>19</v>
      </c>
    </row>
    <row r="22" spans="1:9" s="3" customFormat="1" ht="21" customHeight="1">
      <c r="A22" s="33"/>
      <c r="B22" s="34"/>
      <c r="C22" s="32" t="s">
        <v>57</v>
      </c>
      <c r="D22" s="68">
        <f t="shared" si="0"/>
        <v>429450</v>
      </c>
      <c r="E22" s="76">
        <v>429450</v>
      </c>
      <c r="F22" s="79">
        <v>0</v>
      </c>
      <c r="G22" s="35">
        <v>0</v>
      </c>
      <c r="H22" s="36">
        <v>0</v>
      </c>
      <c r="I22" s="49" t="s">
        <v>19</v>
      </c>
    </row>
    <row r="23" spans="1:9" s="3" customFormat="1" ht="27" customHeight="1">
      <c r="A23" s="33"/>
      <c r="B23" s="34"/>
      <c r="C23" s="32" t="s">
        <v>90</v>
      </c>
      <c r="D23" s="68">
        <f t="shared" si="0"/>
        <v>471628</v>
      </c>
      <c r="E23" s="76">
        <v>471628</v>
      </c>
      <c r="F23" s="79">
        <v>0</v>
      </c>
      <c r="G23" s="35">
        <v>0</v>
      </c>
      <c r="H23" s="36">
        <v>0</v>
      </c>
      <c r="I23" s="49" t="s">
        <v>19</v>
      </c>
    </row>
    <row r="24" spans="1:9" s="3" customFormat="1" ht="22.5" customHeight="1">
      <c r="A24" s="33"/>
      <c r="B24" s="34"/>
      <c r="C24" s="32" t="s">
        <v>67</v>
      </c>
      <c r="D24" s="68">
        <f t="shared" si="0"/>
        <v>970000</v>
      </c>
      <c r="E24" s="76">
        <v>970000</v>
      </c>
      <c r="F24" s="79">
        <v>0</v>
      </c>
      <c r="G24" s="35">
        <v>0</v>
      </c>
      <c r="H24" s="36">
        <v>0</v>
      </c>
      <c r="I24" s="49" t="s">
        <v>19</v>
      </c>
    </row>
    <row r="25" spans="1:9" s="3" customFormat="1" ht="22.5" customHeight="1">
      <c r="A25" s="33"/>
      <c r="B25" s="34"/>
      <c r="C25" s="32" t="s">
        <v>72</v>
      </c>
      <c r="D25" s="68">
        <f t="shared" si="0"/>
        <v>600000</v>
      </c>
      <c r="E25" s="76">
        <v>600000</v>
      </c>
      <c r="F25" s="79">
        <v>0</v>
      </c>
      <c r="G25" s="35">
        <v>0</v>
      </c>
      <c r="H25" s="36">
        <v>0</v>
      </c>
      <c r="I25" s="49" t="s">
        <v>19</v>
      </c>
    </row>
    <row r="26" spans="1:9" s="3" customFormat="1" ht="22.5" customHeight="1">
      <c r="A26" s="33"/>
      <c r="B26" s="34"/>
      <c r="C26" s="32" t="s">
        <v>64</v>
      </c>
      <c r="D26" s="68">
        <f t="shared" si="0"/>
        <v>546000</v>
      </c>
      <c r="E26" s="76">
        <v>546000</v>
      </c>
      <c r="F26" s="79">
        <v>0</v>
      </c>
      <c r="G26" s="35">
        <v>0</v>
      </c>
      <c r="H26" s="36">
        <v>0</v>
      </c>
      <c r="I26" s="49" t="s">
        <v>19</v>
      </c>
    </row>
    <row r="27" spans="1:9" s="3" customFormat="1" ht="20.25" customHeight="1">
      <c r="A27" s="116"/>
      <c r="B27" s="117"/>
      <c r="C27" s="118" t="s">
        <v>58</v>
      </c>
      <c r="D27" s="122">
        <f t="shared" si="0"/>
        <v>602200</v>
      </c>
      <c r="E27" s="121">
        <v>602200</v>
      </c>
      <c r="F27" s="126">
        <v>0</v>
      </c>
      <c r="G27" s="120">
        <v>0</v>
      </c>
      <c r="H27" s="124">
        <v>0</v>
      </c>
      <c r="I27" s="91" t="s">
        <v>19</v>
      </c>
    </row>
    <row r="28" spans="1:9" s="3" customFormat="1" ht="20.25" customHeight="1">
      <c r="A28" s="186"/>
      <c r="B28" s="187"/>
      <c r="C28" s="188" t="s">
        <v>99</v>
      </c>
      <c r="D28" s="189">
        <v>97800</v>
      </c>
      <c r="E28" s="190">
        <v>97800</v>
      </c>
      <c r="F28" s="191"/>
      <c r="G28" s="192"/>
      <c r="H28" s="193"/>
      <c r="I28" s="194"/>
    </row>
    <row r="29" spans="1:9" s="3" customFormat="1" ht="22.5" customHeight="1">
      <c r="A29" s="125"/>
      <c r="B29" s="117"/>
      <c r="C29" s="118" t="s">
        <v>59</v>
      </c>
      <c r="D29" s="122">
        <f t="shared" si="0"/>
        <v>825235</v>
      </c>
      <c r="E29" s="121">
        <v>825235</v>
      </c>
      <c r="F29" s="126">
        <v>0</v>
      </c>
      <c r="G29" s="120">
        <v>0</v>
      </c>
      <c r="H29" s="124">
        <v>0</v>
      </c>
      <c r="I29" s="91" t="s">
        <v>19</v>
      </c>
    </row>
    <row r="30" spans="1:9" s="3" customFormat="1" ht="33" customHeight="1">
      <c r="A30" s="116"/>
      <c r="B30" s="117"/>
      <c r="C30" s="118" t="s">
        <v>60</v>
      </c>
      <c r="D30" s="122">
        <f t="shared" si="0"/>
        <v>26400</v>
      </c>
      <c r="E30" s="121">
        <v>26400</v>
      </c>
      <c r="F30" s="123">
        <v>0</v>
      </c>
      <c r="G30" s="120">
        <v>0</v>
      </c>
      <c r="H30" s="124">
        <v>0</v>
      </c>
      <c r="I30" s="91" t="s">
        <v>19</v>
      </c>
    </row>
    <row r="31" spans="1:9" s="3" customFormat="1" ht="30" customHeight="1">
      <c r="A31" s="116"/>
      <c r="B31" s="117"/>
      <c r="C31" s="118" t="s">
        <v>61</v>
      </c>
      <c r="D31" s="122">
        <f>SUM(E31+F31+G31+H31)</f>
        <v>17600</v>
      </c>
      <c r="E31" s="121">
        <v>17600</v>
      </c>
      <c r="F31" s="123">
        <v>0</v>
      </c>
      <c r="G31" s="120">
        <v>0</v>
      </c>
      <c r="H31" s="124">
        <v>0</v>
      </c>
      <c r="I31" s="91" t="s">
        <v>19</v>
      </c>
    </row>
    <row r="32" spans="1:9" s="3" customFormat="1" ht="28.5" customHeight="1">
      <c r="A32" s="116"/>
      <c r="B32" s="117"/>
      <c r="C32" s="118" t="s">
        <v>68</v>
      </c>
      <c r="D32" s="122">
        <f>SUM(E32+F32+G32+H32)</f>
        <v>48900</v>
      </c>
      <c r="E32" s="121">
        <v>48900</v>
      </c>
      <c r="F32" s="126">
        <v>0</v>
      </c>
      <c r="G32" s="120">
        <v>0</v>
      </c>
      <c r="H32" s="124">
        <v>0</v>
      </c>
      <c r="I32" s="91" t="s">
        <v>19</v>
      </c>
    </row>
    <row r="33" spans="1:9" s="3" customFormat="1" ht="21" customHeight="1">
      <c r="A33" s="116"/>
      <c r="B33" s="117"/>
      <c r="C33" s="118" t="s">
        <v>69</v>
      </c>
      <c r="D33" s="122">
        <f>SUM(E33+F33+G33+H33)</f>
        <v>20000</v>
      </c>
      <c r="E33" s="121">
        <v>20000</v>
      </c>
      <c r="F33" s="126">
        <v>0</v>
      </c>
      <c r="G33" s="120">
        <v>0</v>
      </c>
      <c r="H33" s="124">
        <v>0</v>
      </c>
      <c r="I33" s="91" t="s">
        <v>19</v>
      </c>
    </row>
    <row r="34" spans="1:9" s="3" customFormat="1" ht="21" customHeight="1">
      <c r="A34" s="33"/>
      <c r="B34" s="34"/>
      <c r="C34" s="32" t="s">
        <v>80</v>
      </c>
      <c r="D34" s="68">
        <f t="shared" si="0"/>
        <v>70000</v>
      </c>
      <c r="E34" s="76">
        <v>70000</v>
      </c>
      <c r="F34" s="79">
        <v>0</v>
      </c>
      <c r="G34" s="35">
        <v>0</v>
      </c>
      <c r="H34" s="36">
        <v>0</v>
      </c>
      <c r="I34" s="49" t="s">
        <v>24</v>
      </c>
    </row>
    <row r="35" spans="1:9" s="3" customFormat="1" ht="22.5" customHeight="1">
      <c r="A35" s="33"/>
      <c r="B35" s="34"/>
      <c r="C35" s="32" t="s">
        <v>66</v>
      </c>
      <c r="D35" s="68">
        <f t="shared" si="0"/>
        <v>150000</v>
      </c>
      <c r="E35" s="76">
        <v>150000</v>
      </c>
      <c r="F35" s="79">
        <v>0</v>
      </c>
      <c r="G35" s="35">
        <v>0</v>
      </c>
      <c r="H35" s="36">
        <v>0</v>
      </c>
      <c r="I35" s="49" t="s">
        <v>19</v>
      </c>
    </row>
    <row r="36" spans="1:9" s="3" customFormat="1" ht="22.5" customHeight="1">
      <c r="A36" s="147">
        <v>600</v>
      </c>
      <c r="B36" s="43">
        <v>60014</v>
      </c>
      <c r="C36" s="44" t="s">
        <v>83</v>
      </c>
      <c r="D36" s="70">
        <v>20000</v>
      </c>
      <c r="E36" s="70">
        <f>SUM(E37)</f>
        <v>20000</v>
      </c>
      <c r="F36" s="132">
        <v>0</v>
      </c>
      <c r="G36" s="19">
        <v>0</v>
      </c>
      <c r="H36" s="19">
        <v>0</v>
      </c>
      <c r="I36" s="50" t="s">
        <v>19</v>
      </c>
    </row>
    <row r="37" spans="1:9" s="3" customFormat="1" ht="22.5" customHeight="1">
      <c r="A37" s="148"/>
      <c r="B37" s="65">
        <v>60014</v>
      </c>
      <c r="C37" s="66" t="s">
        <v>86</v>
      </c>
      <c r="D37" s="68">
        <f>SUM(E37+F37+G37+H37)</f>
        <v>20000</v>
      </c>
      <c r="E37" s="68">
        <v>20000</v>
      </c>
      <c r="F37" s="67">
        <v>0</v>
      </c>
      <c r="G37" s="128">
        <v>0</v>
      </c>
      <c r="H37" s="128">
        <v>0</v>
      </c>
      <c r="I37" s="136" t="s">
        <v>84</v>
      </c>
    </row>
    <row r="38" spans="1:9" s="4" customFormat="1" ht="18" customHeight="1">
      <c r="A38" s="29">
        <v>750</v>
      </c>
      <c r="B38" s="30">
        <v>75023</v>
      </c>
      <c r="C38" s="31" t="s">
        <v>11</v>
      </c>
      <c r="D38" s="70">
        <f t="shared" si="0"/>
        <v>107888</v>
      </c>
      <c r="E38" s="80">
        <f>SUM(E40+E39)</f>
        <v>107888</v>
      </c>
      <c r="F38" s="80">
        <f>SUM(F40)</f>
        <v>0</v>
      </c>
      <c r="G38" s="20">
        <f>SUM(G40)</f>
        <v>0</v>
      </c>
      <c r="H38" s="20">
        <f>SUM(H40)</f>
        <v>0</v>
      </c>
      <c r="I38" s="50" t="s">
        <v>19</v>
      </c>
    </row>
    <row r="39" spans="1:9" s="4" customFormat="1" ht="29.25" customHeight="1">
      <c r="A39" s="61"/>
      <c r="B39" s="53"/>
      <c r="C39" s="54" t="s">
        <v>40</v>
      </c>
      <c r="D39" s="68">
        <f t="shared" si="0"/>
        <v>16760</v>
      </c>
      <c r="E39" s="76">
        <v>16760</v>
      </c>
      <c r="F39" s="79">
        <v>0</v>
      </c>
      <c r="G39" s="35">
        <v>0</v>
      </c>
      <c r="H39" s="36">
        <v>0</v>
      </c>
      <c r="I39" s="49" t="s">
        <v>19</v>
      </c>
    </row>
    <row r="40" spans="1:9" s="4" customFormat="1" ht="18.75" customHeight="1">
      <c r="A40" s="127"/>
      <c r="B40" s="53"/>
      <c r="C40" s="54" t="s">
        <v>26</v>
      </c>
      <c r="D40" s="68">
        <f t="shared" si="0"/>
        <v>91128</v>
      </c>
      <c r="E40" s="85">
        <v>91128</v>
      </c>
      <c r="F40" s="86">
        <v>0</v>
      </c>
      <c r="G40" s="55">
        <v>0</v>
      </c>
      <c r="H40" s="56">
        <v>0</v>
      </c>
      <c r="I40" s="49" t="s">
        <v>19</v>
      </c>
    </row>
    <row r="41" spans="1:9" s="4" customFormat="1" ht="18.75" customHeight="1">
      <c r="A41" s="195"/>
      <c r="B41" s="196"/>
      <c r="C41" s="197" t="s">
        <v>100</v>
      </c>
      <c r="D41" s="198">
        <v>2359</v>
      </c>
      <c r="E41" s="199">
        <v>2359</v>
      </c>
      <c r="F41" s="200"/>
      <c r="G41" s="201"/>
      <c r="H41" s="202"/>
      <c r="I41" s="203"/>
    </row>
    <row r="42" spans="1:9" s="4" customFormat="1" ht="31.5" customHeight="1">
      <c r="A42" s="29">
        <v>754</v>
      </c>
      <c r="B42" s="30"/>
      <c r="C42" s="31" t="s">
        <v>47</v>
      </c>
      <c r="D42" s="70">
        <f>SUM(E42+F42)</f>
        <v>26000</v>
      </c>
      <c r="E42" s="84">
        <f>SUM(+E44+E43)</f>
        <v>26000</v>
      </c>
      <c r="F42" s="89">
        <f>SUM(F4:F40)</f>
        <v>0</v>
      </c>
      <c r="G42" s="47" t="s">
        <v>98</v>
      </c>
      <c r="H42" s="90">
        <v>0</v>
      </c>
      <c r="I42" s="50" t="s">
        <v>48</v>
      </c>
    </row>
    <row r="43" spans="1:9" s="4" customFormat="1" ht="26.25" customHeight="1">
      <c r="A43" s="127"/>
      <c r="B43" s="53">
        <v>75414</v>
      </c>
      <c r="C43" s="54" t="s">
        <v>82</v>
      </c>
      <c r="D43" s="68">
        <v>11000</v>
      </c>
      <c r="E43" s="85">
        <v>11000</v>
      </c>
      <c r="F43" s="86">
        <v>0</v>
      </c>
      <c r="G43" s="55">
        <v>0</v>
      </c>
      <c r="H43" s="56">
        <v>0</v>
      </c>
      <c r="I43" s="49" t="s">
        <v>48</v>
      </c>
    </row>
    <row r="44" spans="1:9" s="4" customFormat="1" ht="23.25" customHeight="1">
      <c r="A44" s="139"/>
      <c r="B44" s="140">
        <v>75495</v>
      </c>
      <c r="C44" s="141" t="s">
        <v>49</v>
      </c>
      <c r="D44" s="81">
        <f t="shared" si="0"/>
        <v>15000</v>
      </c>
      <c r="E44" s="142">
        <v>15000</v>
      </c>
      <c r="F44" s="143">
        <v>0</v>
      </c>
      <c r="G44" s="144">
        <v>0</v>
      </c>
      <c r="H44" s="145">
        <v>0</v>
      </c>
      <c r="I44" s="146" t="s">
        <v>19</v>
      </c>
    </row>
    <row r="45" spans="1:9" s="4" customFormat="1" ht="18.75" customHeight="1">
      <c r="A45" s="29">
        <v>700</v>
      </c>
      <c r="B45" s="30"/>
      <c r="C45" s="31" t="s">
        <v>32</v>
      </c>
      <c r="D45" s="70">
        <f t="shared" si="0"/>
        <v>2526762</v>
      </c>
      <c r="E45" s="84">
        <f>SUM(E49+E46+E47+E48)</f>
        <v>2526762</v>
      </c>
      <c r="F45" s="84">
        <f>SUM(F49)</f>
        <v>0</v>
      </c>
      <c r="G45" s="47">
        <f>SUM(G49)</f>
        <v>0</v>
      </c>
      <c r="H45" s="47">
        <f>SUM(H49)</f>
        <v>0</v>
      </c>
      <c r="I45" s="50" t="s">
        <v>19</v>
      </c>
    </row>
    <row r="46" spans="1:9" s="4" customFormat="1" ht="38.25" customHeight="1">
      <c r="A46" s="52"/>
      <c r="B46" s="53">
        <v>70005</v>
      </c>
      <c r="C46" s="54" t="s">
        <v>93</v>
      </c>
      <c r="D46" s="68">
        <f>SUM(E46)</f>
        <v>946182</v>
      </c>
      <c r="E46" s="85">
        <v>946182</v>
      </c>
      <c r="F46" s="86">
        <v>0</v>
      </c>
      <c r="G46" s="55">
        <v>0</v>
      </c>
      <c r="H46" s="56">
        <v>0</v>
      </c>
      <c r="I46" s="63" t="s">
        <v>19</v>
      </c>
    </row>
    <row r="47" spans="1:9" s="4" customFormat="1" ht="22.5" customHeight="1">
      <c r="A47" s="52"/>
      <c r="B47" s="53">
        <v>70095</v>
      </c>
      <c r="C47" s="54" t="s">
        <v>81</v>
      </c>
      <c r="D47" s="68">
        <f>SUM(E47)</f>
        <v>1400000</v>
      </c>
      <c r="E47" s="85">
        <v>1400000</v>
      </c>
      <c r="F47" s="86">
        <v>0</v>
      </c>
      <c r="G47" s="55">
        <v>0</v>
      </c>
      <c r="H47" s="56">
        <v>0</v>
      </c>
      <c r="I47" s="49" t="s">
        <v>19</v>
      </c>
    </row>
    <row r="48" spans="1:9" s="4" customFormat="1" ht="22.5" customHeight="1">
      <c r="A48" s="52"/>
      <c r="B48" s="53">
        <v>70095</v>
      </c>
      <c r="C48" s="54" t="s">
        <v>87</v>
      </c>
      <c r="D48" s="68">
        <f>SUM(E48)</f>
        <v>170000</v>
      </c>
      <c r="E48" s="85">
        <v>170000</v>
      </c>
      <c r="F48" s="86">
        <v>0</v>
      </c>
      <c r="G48" s="55">
        <v>0</v>
      </c>
      <c r="H48" s="56">
        <v>0</v>
      </c>
      <c r="I48" s="49" t="s">
        <v>24</v>
      </c>
    </row>
    <row r="49" spans="1:9" s="4" customFormat="1" ht="31.5" customHeight="1">
      <c r="A49" s="62"/>
      <c r="B49" s="57">
        <v>70095</v>
      </c>
      <c r="C49" s="58" t="s">
        <v>41</v>
      </c>
      <c r="D49" s="81">
        <f t="shared" si="0"/>
        <v>10580</v>
      </c>
      <c r="E49" s="82">
        <v>10580</v>
      </c>
      <c r="F49" s="83">
        <v>0</v>
      </c>
      <c r="G49" s="59">
        <v>0</v>
      </c>
      <c r="H49" s="60">
        <v>0</v>
      </c>
      <c r="I49" s="51" t="s">
        <v>19</v>
      </c>
    </row>
    <row r="50" spans="1:9" s="4" customFormat="1" ht="18.75" customHeight="1">
      <c r="A50" s="29">
        <v>801</v>
      </c>
      <c r="B50" s="30"/>
      <c r="C50" s="31" t="s">
        <v>34</v>
      </c>
      <c r="D50" s="70">
        <f t="shared" si="0"/>
        <v>616212</v>
      </c>
      <c r="E50" s="84">
        <f>SUM(E55+E51+E52+E53+E54)</f>
        <v>616212</v>
      </c>
      <c r="F50" s="84">
        <f>SUM(F55)</f>
        <v>0</v>
      </c>
      <c r="G50" s="47">
        <f>SUM(G55)</f>
        <v>0</v>
      </c>
      <c r="H50" s="47">
        <f>SUM(H55)</f>
        <v>0</v>
      </c>
      <c r="I50" s="50" t="s">
        <v>19</v>
      </c>
    </row>
    <row r="51" spans="1:9" s="4" customFormat="1" ht="26.25" customHeight="1">
      <c r="A51" s="52"/>
      <c r="B51" s="53">
        <v>80101</v>
      </c>
      <c r="C51" s="54" t="s">
        <v>38</v>
      </c>
      <c r="D51" s="68">
        <f t="shared" si="0"/>
        <v>37450</v>
      </c>
      <c r="E51" s="85">
        <v>37450</v>
      </c>
      <c r="F51" s="86">
        <v>0</v>
      </c>
      <c r="G51" s="55">
        <v>0</v>
      </c>
      <c r="H51" s="56">
        <v>0</v>
      </c>
      <c r="I51" s="49" t="s">
        <v>19</v>
      </c>
    </row>
    <row r="52" spans="1:9" s="4" customFormat="1" ht="28.5" customHeight="1">
      <c r="A52" s="52"/>
      <c r="B52" s="53">
        <v>80101</v>
      </c>
      <c r="C52" s="54" t="s">
        <v>37</v>
      </c>
      <c r="D52" s="68">
        <f t="shared" si="0"/>
        <v>20900</v>
      </c>
      <c r="E52" s="85">
        <v>20900</v>
      </c>
      <c r="F52" s="86">
        <v>0</v>
      </c>
      <c r="G52" s="55">
        <v>0</v>
      </c>
      <c r="H52" s="56">
        <v>0</v>
      </c>
      <c r="I52" s="49" t="s">
        <v>19</v>
      </c>
    </row>
    <row r="53" spans="1:9" s="4" customFormat="1" ht="28.5" customHeight="1">
      <c r="A53" s="52"/>
      <c r="B53" s="53">
        <v>80110</v>
      </c>
      <c r="C53" s="54" t="s">
        <v>56</v>
      </c>
      <c r="D53" s="68">
        <f t="shared" si="0"/>
        <v>37750</v>
      </c>
      <c r="E53" s="85">
        <v>37750</v>
      </c>
      <c r="F53" s="86">
        <v>0</v>
      </c>
      <c r="G53" s="55">
        <v>0</v>
      </c>
      <c r="H53" s="56">
        <v>0</v>
      </c>
      <c r="I53" s="49" t="s">
        <v>19</v>
      </c>
    </row>
    <row r="54" spans="1:9" s="4" customFormat="1" ht="18.75" customHeight="1">
      <c r="A54" s="52"/>
      <c r="B54" s="53">
        <v>80101</v>
      </c>
      <c r="C54" s="54" t="s">
        <v>39</v>
      </c>
      <c r="D54" s="68">
        <f t="shared" si="0"/>
        <v>87512</v>
      </c>
      <c r="E54" s="85">
        <v>87512</v>
      </c>
      <c r="F54" s="86">
        <v>0</v>
      </c>
      <c r="G54" s="55">
        <v>0</v>
      </c>
      <c r="H54" s="56">
        <v>0</v>
      </c>
      <c r="I54" s="49" t="s">
        <v>19</v>
      </c>
    </row>
    <row r="55" spans="1:9" s="4" customFormat="1" ht="18.75" customHeight="1">
      <c r="A55" s="46"/>
      <c r="B55" s="57">
        <v>80120</v>
      </c>
      <c r="C55" s="58" t="s">
        <v>33</v>
      </c>
      <c r="D55" s="81">
        <f t="shared" si="0"/>
        <v>432600</v>
      </c>
      <c r="E55" s="82">
        <v>432600</v>
      </c>
      <c r="F55" s="83">
        <v>0</v>
      </c>
      <c r="G55" s="59">
        <v>0</v>
      </c>
      <c r="H55" s="60">
        <v>0</v>
      </c>
      <c r="I55" s="51" t="s">
        <v>19</v>
      </c>
    </row>
    <row r="56" spans="1:9" s="4" customFormat="1" ht="18.75" customHeight="1">
      <c r="A56" s="177"/>
      <c r="B56" s="178"/>
      <c r="C56" s="179" t="s">
        <v>99</v>
      </c>
      <c r="D56" s="180">
        <v>77400</v>
      </c>
      <c r="E56" s="181">
        <v>77400</v>
      </c>
      <c r="F56" s="182"/>
      <c r="G56" s="183"/>
      <c r="H56" s="184"/>
      <c r="I56" s="185"/>
    </row>
    <row r="57" spans="1:9" s="4" customFormat="1" ht="18.75" customHeight="1">
      <c r="A57" s="29">
        <v>851</v>
      </c>
      <c r="B57" s="30"/>
      <c r="C57" s="31" t="s">
        <v>70</v>
      </c>
      <c r="D57" s="70">
        <f t="shared" si="0"/>
        <v>100000</v>
      </c>
      <c r="E57" s="84">
        <f>SUM(E58)</f>
        <v>100000</v>
      </c>
      <c r="F57" s="89">
        <v>0</v>
      </c>
      <c r="G57" s="47">
        <v>0</v>
      </c>
      <c r="H57" s="90">
        <v>0</v>
      </c>
      <c r="I57" s="50" t="s">
        <v>48</v>
      </c>
    </row>
    <row r="58" spans="1:9" s="4" customFormat="1" ht="18.75" customHeight="1">
      <c r="A58" s="127"/>
      <c r="B58" s="53">
        <v>85195</v>
      </c>
      <c r="C58" s="54" t="s">
        <v>71</v>
      </c>
      <c r="D58" s="68">
        <f t="shared" si="0"/>
        <v>100000</v>
      </c>
      <c r="E58" s="85">
        <v>100000</v>
      </c>
      <c r="F58" s="86">
        <v>0</v>
      </c>
      <c r="G58" s="55">
        <v>0</v>
      </c>
      <c r="H58" s="56">
        <v>0</v>
      </c>
      <c r="I58" s="49" t="s">
        <v>24</v>
      </c>
    </row>
    <row r="59" spans="1:9" s="4" customFormat="1" ht="27.75" customHeight="1">
      <c r="A59" s="156">
        <v>852</v>
      </c>
      <c r="B59" s="170"/>
      <c r="C59" s="171" t="s">
        <v>96</v>
      </c>
      <c r="D59" s="160">
        <f t="shared" si="0"/>
        <v>3500</v>
      </c>
      <c r="E59" s="172">
        <f>SUM(E60)</f>
        <v>3500</v>
      </c>
      <c r="F59" s="173">
        <v>0</v>
      </c>
      <c r="G59" s="174">
        <v>0</v>
      </c>
      <c r="H59" s="175">
        <v>0</v>
      </c>
      <c r="I59" s="162"/>
    </row>
    <row r="60" spans="1:9" s="4" customFormat="1" ht="18.75" customHeight="1">
      <c r="A60" s="149"/>
      <c r="B60" s="163">
        <v>85219</v>
      </c>
      <c r="C60" s="164" t="s">
        <v>26</v>
      </c>
      <c r="D60" s="68">
        <f t="shared" si="0"/>
        <v>3500</v>
      </c>
      <c r="E60" s="165">
        <v>3500</v>
      </c>
      <c r="F60" s="166">
        <v>0</v>
      </c>
      <c r="G60" s="167">
        <v>0</v>
      </c>
      <c r="H60" s="168">
        <v>0</v>
      </c>
      <c r="I60" s="169"/>
    </row>
    <row r="61" spans="1:9" s="4" customFormat="1" ht="28.5" customHeight="1">
      <c r="A61" s="29">
        <v>921</v>
      </c>
      <c r="B61" s="30"/>
      <c r="C61" s="31" t="s">
        <v>43</v>
      </c>
      <c r="D61" s="70">
        <f t="shared" si="0"/>
        <v>18410</v>
      </c>
      <c r="E61" s="84">
        <f>SUM(E62)</f>
        <v>18410</v>
      </c>
      <c r="F61" s="84">
        <f>SUM(F62)</f>
        <v>0</v>
      </c>
      <c r="G61" s="47">
        <f>SUM(G62)</f>
        <v>0</v>
      </c>
      <c r="H61" s="47">
        <f>SUM(H62)</f>
        <v>0</v>
      </c>
      <c r="I61" s="50" t="s">
        <v>19</v>
      </c>
    </row>
    <row r="62" spans="1:9" s="4" customFormat="1" ht="26.25" customHeight="1">
      <c r="A62" s="127"/>
      <c r="B62" s="53"/>
      <c r="C62" s="54" t="s">
        <v>42</v>
      </c>
      <c r="D62" s="85">
        <v>18410</v>
      </c>
      <c r="E62" s="85">
        <v>18410</v>
      </c>
      <c r="F62" s="86">
        <v>0</v>
      </c>
      <c r="G62" s="55">
        <v>0</v>
      </c>
      <c r="H62" s="56">
        <v>0</v>
      </c>
      <c r="I62" s="49" t="s">
        <v>19</v>
      </c>
    </row>
    <row r="63" spans="1:9" ht="28.5" customHeight="1">
      <c r="A63" s="42">
        <v>900</v>
      </c>
      <c r="B63" s="43"/>
      <c r="C63" s="44" t="s">
        <v>12</v>
      </c>
      <c r="D63" s="70">
        <f t="shared" si="0"/>
        <v>4715000</v>
      </c>
      <c r="E63" s="70">
        <f>SUM(+E66+E64+E65+E67)</f>
        <v>951495.62</v>
      </c>
      <c r="F63" s="70">
        <f>SUM(+F66+F64)</f>
        <v>3763504.38</v>
      </c>
      <c r="G63" s="19">
        <f>SUM(+G66)</f>
        <v>0</v>
      </c>
      <c r="H63" s="19">
        <f>SUM(+H66)</f>
        <v>0</v>
      </c>
      <c r="I63" s="50" t="s">
        <v>19</v>
      </c>
    </row>
    <row r="64" spans="1:9" ht="24.75" customHeight="1">
      <c r="A64" s="64"/>
      <c r="B64" s="65">
        <v>90001</v>
      </c>
      <c r="C64" s="66" t="s">
        <v>36</v>
      </c>
      <c r="D64" s="68">
        <f>SUM(E64+F64+G64+H64)</f>
        <v>4400000</v>
      </c>
      <c r="E64" s="68">
        <v>636495.62</v>
      </c>
      <c r="F64" s="69">
        <v>3763504.38</v>
      </c>
      <c r="G64" s="68">
        <v>0</v>
      </c>
      <c r="H64" s="67">
        <v>0</v>
      </c>
      <c r="I64" s="49" t="s">
        <v>19</v>
      </c>
    </row>
    <row r="65" spans="1:9" ht="24.75" customHeight="1">
      <c r="A65" s="64"/>
      <c r="B65" s="65"/>
      <c r="C65" s="66" t="s">
        <v>78</v>
      </c>
      <c r="D65" s="68">
        <f>SUM(E65+F65+G65+H65)</f>
        <v>15000</v>
      </c>
      <c r="E65" s="68">
        <v>15000</v>
      </c>
      <c r="F65" s="69">
        <v>0</v>
      </c>
      <c r="G65" s="68">
        <v>0</v>
      </c>
      <c r="H65" s="67">
        <v>0</v>
      </c>
      <c r="I65" s="49" t="s">
        <v>24</v>
      </c>
    </row>
    <row r="66" spans="1:9" ht="22.5" customHeight="1">
      <c r="A66" s="28"/>
      <c r="B66" s="7">
        <v>90002</v>
      </c>
      <c r="C66" s="9" t="s">
        <v>35</v>
      </c>
      <c r="D66" s="81">
        <f t="shared" si="0"/>
        <v>250000</v>
      </c>
      <c r="E66" s="81">
        <v>250000</v>
      </c>
      <c r="F66" s="87">
        <v>0</v>
      </c>
      <c r="G66" s="21">
        <v>0</v>
      </c>
      <c r="H66" s="45">
        <v>0</v>
      </c>
      <c r="I66" s="49" t="s">
        <v>19</v>
      </c>
    </row>
    <row r="67" spans="1:9" ht="27.75" customHeight="1">
      <c r="A67" s="28"/>
      <c r="B67" s="7">
        <v>90015</v>
      </c>
      <c r="C67" s="9" t="s">
        <v>92</v>
      </c>
      <c r="D67" s="81">
        <f>SUM(E67+F67+G67+H67)</f>
        <v>50000</v>
      </c>
      <c r="E67" s="81">
        <v>50000</v>
      </c>
      <c r="F67" s="87">
        <v>0</v>
      </c>
      <c r="G67" s="21">
        <v>0</v>
      </c>
      <c r="H67" s="45">
        <v>0</v>
      </c>
      <c r="I67" s="49" t="s">
        <v>19</v>
      </c>
    </row>
    <row r="68" spans="1:9" ht="32.25" customHeight="1">
      <c r="A68" s="159">
        <v>926</v>
      </c>
      <c r="B68" s="43"/>
      <c r="C68" s="158" t="s">
        <v>94</v>
      </c>
      <c r="D68" s="160">
        <f>SUM(E68+F68+G68+H68)</f>
        <v>90000</v>
      </c>
      <c r="E68" s="88">
        <f>SUM(E69)</f>
        <v>90000</v>
      </c>
      <c r="F68" s="161">
        <v>0</v>
      </c>
      <c r="G68" s="22">
        <v>0</v>
      </c>
      <c r="H68" s="131">
        <v>0</v>
      </c>
      <c r="I68" s="162" t="s">
        <v>19</v>
      </c>
    </row>
    <row r="69" spans="1:9" ht="24" customHeight="1">
      <c r="A69" s="64"/>
      <c r="B69" s="65">
        <v>92605</v>
      </c>
      <c r="C69" s="66" t="s">
        <v>95</v>
      </c>
      <c r="D69" s="68">
        <f>SUM(E69+F69+G69+H69)</f>
        <v>90000</v>
      </c>
      <c r="E69" s="68">
        <v>90000</v>
      </c>
      <c r="F69" s="69">
        <v>0</v>
      </c>
      <c r="G69" s="128">
        <v>0</v>
      </c>
      <c r="H69" s="67">
        <v>0</v>
      </c>
      <c r="I69" s="49" t="s">
        <v>19</v>
      </c>
    </row>
    <row r="70" spans="1:9" ht="19.5" customHeight="1">
      <c r="A70" s="227" t="s">
        <v>21</v>
      </c>
      <c r="B70" s="228"/>
      <c r="C70" s="229"/>
      <c r="D70" s="74">
        <f>SUM(E70+F70+G70+H70)</f>
        <v>15357773</v>
      </c>
      <c r="E70" s="74">
        <f>SUM(+E4+E20+E38+E45+E50+E63+E61+E42+E57+E36+E68+F51+E59)</f>
        <v>11594268.62</v>
      </c>
      <c r="F70" s="74">
        <f>SUM(+F4+F63)</f>
        <v>3763504.38</v>
      </c>
      <c r="G70" s="176">
        <f>SUM(+G4+G63)</f>
        <v>0</v>
      </c>
      <c r="H70" s="176">
        <f>SUM(+H4+H63)</f>
        <v>0</v>
      </c>
      <c r="I70" s="48"/>
    </row>
    <row r="71" spans="1:9" ht="21" customHeight="1">
      <c r="A71" s="18" t="s">
        <v>22</v>
      </c>
      <c r="B71" s="225" t="s">
        <v>10</v>
      </c>
      <c r="C71" s="226"/>
      <c r="D71" s="210"/>
      <c r="E71" s="211"/>
      <c r="F71" s="211"/>
      <c r="G71" s="211"/>
      <c r="H71" s="211"/>
      <c r="I71" s="17"/>
    </row>
    <row r="72" spans="1:9" ht="17.25" customHeight="1">
      <c r="A72" s="11">
        <v>150</v>
      </c>
      <c r="B72" s="14"/>
      <c r="C72" s="15" t="s">
        <v>14</v>
      </c>
      <c r="D72" s="88">
        <f t="shared" si="0"/>
        <v>0</v>
      </c>
      <c r="E72" s="70">
        <v>0</v>
      </c>
      <c r="F72" s="131">
        <f>SUM(F73)</f>
        <v>0</v>
      </c>
      <c r="G72" s="22">
        <f>SUM(G73)</f>
        <v>0</v>
      </c>
      <c r="H72" s="22">
        <f>SUM(H73)</f>
        <v>0</v>
      </c>
      <c r="I72" s="16"/>
    </row>
    <row r="73" spans="1:9" ht="51" customHeight="1">
      <c r="A73" s="10"/>
      <c r="B73" s="7">
        <v>15011</v>
      </c>
      <c r="C73" s="9" t="s">
        <v>15</v>
      </c>
      <c r="D73" s="81">
        <f t="shared" si="0"/>
        <v>0</v>
      </c>
      <c r="E73" s="81">
        <v>0</v>
      </c>
      <c r="F73" s="45">
        <v>0</v>
      </c>
      <c r="G73" s="21">
        <v>0</v>
      </c>
      <c r="H73" s="21">
        <v>0</v>
      </c>
      <c r="I73" s="8" t="s">
        <v>17</v>
      </c>
    </row>
    <row r="74" spans="1:9" ht="24" customHeight="1">
      <c r="A74" s="204"/>
      <c r="B74" s="205"/>
      <c r="C74" s="206" t="s">
        <v>99</v>
      </c>
      <c r="D74" s="180">
        <v>2359</v>
      </c>
      <c r="E74" s="180">
        <v>2359</v>
      </c>
      <c r="F74" s="207"/>
      <c r="G74" s="208"/>
      <c r="H74" s="208"/>
      <c r="I74" s="209"/>
    </row>
    <row r="75" spans="1:9" ht="25.5" customHeight="1">
      <c r="A75" s="212">
        <v>750</v>
      </c>
      <c r="B75" s="133"/>
      <c r="C75" s="6" t="s">
        <v>11</v>
      </c>
      <c r="D75" s="70">
        <f t="shared" si="0"/>
        <v>13425</v>
      </c>
      <c r="E75" s="70">
        <f>SUM(E76)</f>
        <v>13425</v>
      </c>
      <c r="F75" s="132">
        <f>SUM(F76)</f>
        <v>0</v>
      </c>
      <c r="G75" s="19">
        <f>SUM(G76)</f>
        <v>0</v>
      </c>
      <c r="H75" s="19">
        <f>SUM(H76)</f>
        <v>0</v>
      </c>
      <c r="I75" s="12"/>
    </row>
    <row r="76" spans="1:9" ht="52.5" customHeight="1">
      <c r="A76" s="213"/>
      <c r="B76" s="134">
        <v>75095</v>
      </c>
      <c r="C76" s="9" t="s">
        <v>16</v>
      </c>
      <c r="D76" s="81">
        <f t="shared" si="0"/>
        <v>13425</v>
      </c>
      <c r="E76" s="81">
        <v>13425</v>
      </c>
      <c r="F76" s="45">
        <v>0</v>
      </c>
      <c r="G76" s="21">
        <v>0</v>
      </c>
      <c r="H76" s="21">
        <v>0</v>
      </c>
      <c r="I76" s="8" t="s">
        <v>18</v>
      </c>
    </row>
    <row r="77" spans="1:9" ht="51" customHeight="1">
      <c r="A77" s="29">
        <v>921</v>
      </c>
      <c r="B77" s="43"/>
      <c r="C77" s="44" t="s">
        <v>43</v>
      </c>
      <c r="D77" s="70">
        <f aca="true" t="shared" si="1" ref="D77:D89">SUM(E77+F77+G77+H77)</f>
        <v>315000</v>
      </c>
      <c r="E77" s="70">
        <f>SUM(E78+E79+E80+E81)</f>
        <v>315000</v>
      </c>
      <c r="F77" s="132">
        <v>0</v>
      </c>
      <c r="G77" s="19">
        <v>0</v>
      </c>
      <c r="H77" s="19">
        <v>0</v>
      </c>
      <c r="I77" s="138" t="s">
        <v>76</v>
      </c>
    </row>
    <row r="78" spans="1:9" ht="38.25" customHeight="1">
      <c r="A78" s="127"/>
      <c r="B78" s="65">
        <v>92109</v>
      </c>
      <c r="C78" s="66" t="s">
        <v>73</v>
      </c>
      <c r="D78" s="68">
        <f t="shared" si="1"/>
        <v>94372</v>
      </c>
      <c r="E78" s="68">
        <v>94372</v>
      </c>
      <c r="F78" s="67">
        <v>0</v>
      </c>
      <c r="G78" s="128">
        <v>0</v>
      </c>
      <c r="H78" s="128"/>
      <c r="I78" s="136" t="s">
        <v>76</v>
      </c>
    </row>
    <row r="79" spans="1:9" ht="39.75" customHeight="1">
      <c r="A79" s="127"/>
      <c r="B79" s="65">
        <v>92109</v>
      </c>
      <c r="C79" s="66" t="s">
        <v>74</v>
      </c>
      <c r="D79" s="68">
        <f t="shared" si="1"/>
        <v>83728</v>
      </c>
      <c r="E79" s="68">
        <v>83728</v>
      </c>
      <c r="F79" s="67">
        <v>0</v>
      </c>
      <c r="G79" s="128">
        <v>0</v>
      </c>
      <c r="H79" s="128"/>
      <c r="I79" s="136" t="s">
        <v>76</v>
      </c>
    </row>
    <row r="80" spans="1:9" ht="47.25" customHeight="1">
      <c r="A80" s="127"/>
      <c r="B80" s="65">
        <v>92109</v>
      </c>
      <c r="C80" s="66" t="s">
        <v>75</v>
      </c>
      <c r="D80" s="68">
        <f t="shared" si="1"/>
        <v>36900</v>
      </c>
      <c r="E80" s="68">
        <v>36900</v>
      </c>
      <c r="F80" s="67">
        <v>0</v>
      </c>
      <c r="G80" s="128">
        <v>0</v>
      </c>
      <c r="H80" s="128">
        <v>0</v>
      </c>
      <c r="I80" s="136" t="s">
        <v>76</v>
      </c>
    </row>
    <row r="81" spans="1:9" ht="33.75" customHeight="1">
      <c r="A81" s="149"/>
      <c r="B81" s="150">
        <v>92109</v>
      </c>
      <c r="C81" s="151" t="s">
        <v>91</v>
      </c>
      <c r="D81" s="152">
        <f t="shared" si="1"/>
        <v>100000</v>
      </c>
      <c r="E81" s="152">
        <v>100000</v>
      </c>
      <c r="F81" s="153">
        <v>0</v>
      </c>
      <c r="G81" s="154">
        <v>0</v>
      </c>
      <c r="H81" s="154">
        <v>0</v>
      </c>
      <c r="I81" s="136" t="s">
        <v>76</v>
      </c>
    </row>
    <row r="82" spans="1:9" ht="25.5" customHeight="1">
      <c r="A82" s="156">
        <v>700</v>
      </c>
      <c r="B82" s="157"/>
      <c r="C82" s="158" t="s">
        <v>32</v>
      </c>
      <c r="D82" s="88">
        <f t="shared" si="1"/>
        <v>100000</v>
      </c>
      <c r="E82" s="88">
        <v>100000</v>
      </c>
      <c r="F82" s="131">
        <v>0</v>
      </c>
      <c r="G82" s="22">
        <v>0</v>
      </c>
      <c r="H82" s="22">
        <v>0</v>
      </c>
      <c r="I82" s="16"/>
    </row>
    <row r="83" spans="1:9" ht="39.75" customHeight="1">
      <c r="A83" s="149"/>
      <c r="B83" s="150">
        <v>70004</v>
      </c>
      <c r="C83" s="151" t="s">
        <v>85</v>
      </c>
      <c r="D83" s="152">
        <v>100000</v>
      </c>
      <c r="E83" s="152">
        <v>100000</v>
      </c>
      <c r="F83" s="153">
        <v>0</v>
      </c>
      <c r="G83" s="154">
        <v>0</v>
      </c>
      <c r="H83" s="154">
        <v>0</v>
      </c>
      <c r="I83" s="155" t="s">
        <v>19</v>
      </c>
    </row>
    <row r="84" spans="1:9" ht="42" customHeight="1">
      <c r="A84" s="29">
        <v>754</v>
      </c>
      <c r="B84" s="30"/>
      <c r="C84" s="31" t="s">
        <v>47</v>
      </c>
      <c r="D84" s="70">
        <f>SUM(E84+F84)</f>
        <v>362295</v>
      </c>
      <c r="E84" s="84">
        <f>SUM(E85)</f>
        <v>362295</v>
      </c>
      <c r="F84" s="89">
        <f>SUM(F85)</f>
        <v>0</v>
      </c>
      <c r="G84" s="47">
        <f>SUM(G85)</f>
        <v>0</v>
      </c>
      <c r="H84" s="90">
        <v>0</v>
      </c>
      <c r="I84" s="50" t="s">
        <v>48</v>
      </c>
    </row>
    <row r="85" spans="1:9" ht="30" customHeight="1">
      <c r="A85" s="127"/>
      <c r="B85" s="53">
        <v>75412</v>
      </c>
      <c r="C85" s="54" t="s">
        <v>97</v>
      </c>
      <c r="D85" s="68">
        <f>SUM(E85+F85+G85+H85)</f>
        <v>362295</v>
      </c>
      <c r="E85" s="85">
        <v>362295</v>
      </c>
      <c r="F85" s="86">
        <v>0</v>
      </c>
      <c r="G85" s="55">
        <v>0</v>
      </c>
      <c r="H85" s="56">
        <v>0</v>
      </c>
      <c r="I85" s="49" t="s">
        <v>48</v>
      </c>
    </row>
    <row r="86" spans="1:9" ht="29.25" customHeight="1">
      <c r="A86" s="42">
        <v>900</v>
      </c>
      <c r="B86" s="43"/>
      <c r="C86" s="44" t="s">
        <v>12</v>
      </c>
      <c r="D86" s="70">
        <f t="shared" si="1"/>
        <v>1158035</v>
      </c>
      <c r="E86" s="70">
        <f>SUM(+E87)</f>
        <v>1158035</v>
      </c>
      <c r="F86" s="137">
        <f>SUM(+F87)</f>
        <v>0</v>
      </c>
      <c r="G86" s="19">
        <f>SUM(+G87)</f>
        <v>0</v>
      </c>
      <c r="H86" s="19">
        <f>SUM(+H87)</f>
        <v>0</v>
      </c>
      <c r="I86" s="50" t="s">
        <v>19</v>
      </c>
    </row>
    <row r="87" spans="1:9" ht="36" customHeight="1">
      <c r="A87" s="28"/>
      <c r="B87" s="135">
        <v>90001</v>
      </c>
      <c r="C87" s="129" t="s">
        <v>28</v>
      </c>
      <c r="D87" s="81">
        <f t="shared" si="1"/>
        <v>1158035</v>
      </c>
      <c r="E87" s="81">
        <v>1158035</v>
      </c>
      <c r="F87" s="87">
        <v>0</v>
      </c>
      <c r="G87" s="130">
        <v>0</v>
      </c>
      <c r="H87" s="21">
        <v>0</v>
      </c>
      <c r="I87" s="8" t="s">
        <v>25</v>
      </c>
    </row>
    <row r="88" spans="1:9" ht="24" customHeight="1">
      <c r="A88" s="232" t="s">
        <v>79</v>
      </c>
      <c r="B88" s="233"/>
      <c r="C88" s="234"/>
      <c r="D88" s="23">
        <f t="shared" si="1"/>
        <v>1948755</v>
      </c>
      <c r="E88" s="24">
        <f>SUM(E72+E75+E86+E77+E82+E84)</f>
        <v>1948755</v>
      </c>
      <c r="F88" s="23">
        <f>SUM(F72+F75)</f>
        <v>0</v>
      </c>
      <c r="G88" s="24">
        <f>SUM(G72+G75)</f>
        <v>0</v>
      </c>
      <c r="H88" s="24">
        <f>SUM(H72+H75)</f>
        <v>0</v>
      </c>
      <c r="I88" s="13"/>
    </row>
    <row r="89" spans="1:9" ht="32.25" customHeight="1">
      <c r="A89" s="222" t="s">
        <v>1</v>
      </c>
      <c r="B89" s="223"/>
      <c r="C89" s="224"/>
      <c r="D89" s="71">
        <f t="shared" si="1"/>
        <v>17306528</v>
      </c>
      <c r="E89" s="72">
        <f>SUM(E88+E70)</f>
        <v>13543023.62</v>
      </c>
      <c r="F89" s="71">
        <f>SUM(F70+F72+F75)</f>
        <v>3763504.38</v>
      </c>
      <c r="G89" s="25">
        <f>SUM(G70+G72+G75)</f>
        <v>0</v>
      </c>
      <c r="H89" s="26">
        <f>SUM(H70+H72+H75)</f>
        <v>0</v>
      </c>
      <c r="I89" s="17"/>
    </row>
    <row r="90" spans="1:9" ht="12.75">
      <c r="A90" s="2"/>
      <c r="B90" s="2"/>
      <c r="C90" s="2"/>
      <c r="D90" s="73"/>
      <c r="E90" s="73"/>
      <c r="F90" s="73"/>
      <c r="I90" s="27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34.5" customHeight="1">
      <c r="A93" s="2"/>
      <c r="B93" s="2"/>
      <c r="C93" s="2"/>
    </row>
    <row r="258" s="5" customFormat="1" ht="12.75"/>
  </sheetData>
  <sheetProtection/>
  <mergeCells count="12">
    <mergeCell ref="A89:C89"/>
    <mergeCell ref="B71:C71"/>
    <mergeCell ref="A70:C70"/>
    <mergeCell ref="B3:C3"/>
    <mergeCell ref="A88:C88"/>
    <mergeCell ref="D71:H71"/>
    <mergeCell ref="A75:A76"/>
    <mergeCell ref="A1:A2"/>
    <mergeCell ref="B1:B2"/>
    <mergeCell ref="C1:C2"/>
    <mergeCell ref="D1:D2"/>
    <mergeCell ref="D3:H3"/>
  </mergeCells>
  <printOptions horizontalCentered="1" verticalCentered="1"/>
  <pageMargins left="0.1968503937007874" right="0.1968503937007874" top="0.984251968503937" bottom="0.7874015748031497" header="0.31496062992125984" footer="0.31496062992125984"/>
  <pageSetup horizontalDpi="600" verticalDpi="600" orientation="landscape" paperSize="9" r:id="rId1"/>
  <headerFooter alignWithMargins="0">
    <oddHeader>&amp;LPlan wydatków majątkowych Miasta Piastowa na 2016 rok.
&amp;RZałącznik Nr 2
Tabela Nr 2a
do Uchwały Budzetowej na 2016r Miasta Piastowa
Nr XXVIII / 195 / 2016  z dnia  22.12.2016 roku</oddHeader>
    <oddFooter>&amp;C &amp;P</oddFooter>
  </headerFooter>
  <rowBreaks count="2" manualBreakCount="2">
    <brk id="93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2016-12-08T13:13:02Z</cp:lastPrinted>
  <dcterms:created xsi:type="dcterms:W3CDTF">2000-01-08T16:06:05Z</dcterms:created>
  <dcterms:modified xsi:type="dcterms:W3CDTF">2016-12-27T08:41:22Z</dcterms:modified>
  <cp:category/>
  <cp:version/>
  <cp:contentType/>
  <cp:contentStatus/>
</cp:coreProperties>
</file>